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Constants" sheetId="4" r:id="rId4"/>
  </sheets>
  <definedNames/>
  <calcPr fullCalcOnLoad="1"/>
</workbook>
</file>

<file path=xl/sharedStrings.xml><?xml version="1.0" encoding="utf-8"?>
<sst xmlns="http://schemas.openxmlformats.org/spreadsheetml/2006/main" count="148" uniqueCount="98">
  <si>
    <t>Burn time:</t>
  </si>
  <si>
    <t>Seconds</t>
  </si>
  <si>
    <t>Average Thrust:</t>
  </si>
  <si>
    <t>Total Thrust:</t>
  </si>
  <si>
    <t>Lb-Seconds</t>
  </si>
  <si>
    <t>N-Seconds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</si>
  <si>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</si>
  <si>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</si>
  <si>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</si>
  <si>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</si>
  <si>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</si>
  <si>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</si>
  <si>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</si>
  <si>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</si>
  <si>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</si>
  <si>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</si>
  <si>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</si>
  <si>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</si>
  <si>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</si>
  <si>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</si>
  <si>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</si>
  <si>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</si>
  <si>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</si>
  <si>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</si>
  <si>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</si>
  <si>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</si>
  <si>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</si>
  <si>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</si>
  <si>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</si>
  <si>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</si>
  <si>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</si>
  <si>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</si>
  <si>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</si>
  <si>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</si>
  <si>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</si>
  <si>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</si>
  <si>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</si>
  <si>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</si>
  <si>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</si>
  <si>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</si>
  <si>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</si>
  <si>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</si>
  <si>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</si>
  <si>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</si>
  <si>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</si>
  <si>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</si>
  <si>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</si>
  <si>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</si>
  <si>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</si>
  <si>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</si>
  <si>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</si>
  <si>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</si>
  <si>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</si>
  <si>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</si>
  <si>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psi*</t>
  </si>
  <si>
    <t>* as per Richard Nakka's table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</si>
  <si>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</si>
  <si>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</si>
  <si>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</si>
  <si>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</si>
  <si>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</si>
  <si>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</si>
  <si>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</si>
  <si>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</si>
  <si>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</si>
  <si>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</si>
  <si>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</si>
  <si>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</si>
  <si>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</si>
  <si>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</si>
  <si>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</si>
  <si>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</si>
  <si>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</si>
  <si>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</si>
  <si>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Average:</t>
  </si>
  <si>
    <t>Ti burn begins</t>
  </si>
  <si>
    <t>Ti delay</t>
  </si>
  <si>
    <t xml:space="preserve">JY 38mm inhibitor tube, 14 linear inches </t>
  </si>
  <si>
    <t>using this value</t>
  </si>
  <si>
    <t>Includes 1% Ti</t>
  </si>
  <si>
    <t>End</t>
  </si>
  <si>
    <t>Propellant weight:</t>
  </si>
  <si>
    <t>9/24/05A</t>
  </si>
  <si>
    <t>38-360 Dr. Rocket casing with single uninhibited grain Skillet Rcandy</t>
  </si>
  <si>
    <t>Includes 0.5% RIO and 1% fine Ti flakes</t>
  </si>
  <si>
    <t>Tested on bathroom scale test stand</t>
  </si>
  <si>
    <t>Uninhibited</t>
  </si>
  <si>
    <t>9/23/05A skillet Rcandy with 0.5% RIO and 1% fine Ti flake</t>
  </si>
  <si>
    <t>Data from Bath Scale test stand</t>
  </si>
  <si>
    <t>Dr. Rocket 38/360 casing, single uninhibited grain</t>
  </si>
  <si>
    <t>Fuse paper ignitor with Ti flakes</t>
  </si>
  <si>
    <t>First documented static test with skillet rcandy</t>
  </si>
  <si>
    <t>See note</t>
  </si>
  <si>
    <t>Note:  little bump on Dataq file at .0838 second before thrust started.</t>
  </si>
  <si>
    <t>INA 125 amp gain set a little higher for this smaller motor</t>
  </si>
  <si>
    <t>Graph is a bit spiky, but approximates the curve expected for an uninhibited grain, and ISP is just about right</t>
  </si>
  <si>
    <t>Core is same diameter as nozzle throat, I assume this to be of little consequence in a motor this short…. But maybe not.</t>
  </si>
  <si>
    <t>James Yawn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</si>
</sst>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38-360 casing, single uninhibited grain
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Data!$B$10:$B$167</c:f>
              <c:numCache>
                <c:ptCount val="158"/>
                <c:pt idx="0">
                  <c:v>3.316594600000222E-05</c:v>
                </c:pt>
                <c:pt idx="1">
                  <c:v>0.086299497838</c:v>
                </c:pt>
                <c:pt idx="2">
                  <c:v>0.086299497838</c:v>
                </c:pt>
                <c:pt idx="3">
                  <c:v>0.086299497838</c:v>
                </c:pt>
                <c:pt idx="4">
                  <c:v>0.086299497838</c:v>
                </c:pt>
                <c:pt idx="5">
                  <c:v>0.215698995676</c:v>
                </c:pt>
                <c:pt idx="6">
                  <c:v>0.215698995676</c:v>
                </c:pt>
                <c:pt idx="7">
                  <c:v>0.25883216162199996</c:v>
                </c:pt>
                <c:pt idx="8">
                  <c:v>0.301965327568</c:v>
                </c:pt>
                <c:pt idx="9">
                  <c:v>0.17256582973000004</c:v>
                </c:pt>
                <c:pt idx="10">
                  <c:v>0.51762762382</c:v>
                </c:pt>
                <c:pt idx="11">
                  <c:v>0.5607713902</c:v>
                </c:pt>
                <c:pt idx="12">
                  <c:v>0.47448385744</c:v>
                </c:pt>
                <c:pt idx="13">
                  <c:v>0.8195633189200001</c:v>
                </c:pt>
                <c:pt idx="14">
                  <c:v>1.0783552476400002</c:v>
                </c:pt>
                <c:pt idx="15">
                  <c:v>1.5096869071</c:v>
                </c:pt>
                <c:pt idx="16">
                  <c:v>2.15670206368</c:v>
                </c:pt>
                <c:pt idx="17">
                  <c:v>3.0193653826</c:v>
                </c:pt>
                <c:pt idx="18">
                  <c:v>4.011566005000001</c:v>
                </c:pt>
                <c:pt idx="19">
                  <c:v>5.9956139020000006</c:v>
                </c:pt>
                <c:pt idx="20">
                  <c:v>8.022770230599999</c:v>
                </c:pt>
                <c:pt idx="21">
                  <c:v>10.0933883386</c:v>
                </c:pt>
                <c:pt idx="22">
                  <c:v>12.508520551599998</c:v>
                </c:pt>
                <c:pt idx="23">
                  <c:v>21.739378478800003</c:v>
                </c:pt>
                <c:pt idx="24">
                  <c:v>7.030922956</c:v>
                </c:pt>
                <c:pt idx="25">
                  <c:v>14.7084639544</c:v>
                </c:pt>
                <c:pt idx="26">
                  <c:v>59.912954704</c:v>
                </c:pt>
                <c:pt idx="27">
                  <c:v>27.820847464600003</c:v>
                </c:pt>
                <c:pt idx="28">
                  <c:v>45.676571842</c:v>
                </c:pt>
                <c:pt idx="29">
                  <c:v>119.04924251200002</c:v>
                </c:pt>
                <c:pt idx="30">
                  <c:v>82.12439741200001</c:v>
                </c:pt>
                <c:pt idx="31">
                  <c:v>79.01847025000001</c:v>
                </c:pt>
                <c:pt idx="32">
                  <c:v>115.29668887600002</c:v>
                </c:pt>
                <c:pt idx="33">
                  <c:v>75.22351487800002</c:v>
                </c:pt>
                <c:pt idx="34">
                  <c:v>108.09192723400001</c:v>
                </c:pt>
                <c:pt idx="35">
                  <c:v>103.26166280800001</c:v>
                </c:pt>
                <c:pt idx="36">
                  <c:v>95.28306948400001</c:v>
                </c:pt>
                <c:pt idx="37">
                  <c:v>117.40970872000001</c:v>
                </c:pt>
                <c:pt idx="38">
                  <c:v>102.26875549000002</c:v>
                </c:pt>
                <c:pt idx="39">
                  <c:v>109.51591886800001</c:v>
                </c:pt>
                <c:pt idx="40">
                  <c:v>112.87978992400002</c:v>
                </c:pt>
                <c:pt idx="41">
                  <c:v>103.26166280800001</c:v>
                </c:pt>
                <c:pt idx="42">
                  <c:v>111.15545266000001</c:v>
                </c:pt>
                <c:pt idx="43">
                  <c:v>104.25457012600002</c:v>
                </c:pt>
                <c:pt idx="44">
                  <c:v>104.296971862</c:v>
                </c:pt>
                <c:pt idx="45">
                  <c:v>107.31456207400001</c:v>
                </c:pt>
                <c:pt idx="46">
                  <c:v>99.809454802</c:v>
                </c:pt>
                <c:pt idx="47">
                  <c:v>107.27216033800002</c:v>
                </c:pt>
                <c:pt idx="48">
                  <c:v>103.43480323000001</c:v>
                </c:pt>
                <c:pt idx="49">
                  <c:v>101.148642964</c:v>
                </c:pt>
                <c:pt idx="50">
                  <c:v>104.47011228400002</c:v>
                </c:pt>
                <c:pt idx="51">
                  <c:v>98.689342276</c:v>
                </c:pt>
                <c:pt idx="52">
                  <c:v>102.61503633400001</c:v>
                </c:pt>
                <c:pt idx="53">
                  <c:v>102.78817675600001</c:v>
                </c:pt>
                <c:pt idx="54">
                  <c:v>104.42417707000001</c:v>
                </c:pt>
                <c:pt idx="55">
                  <c:v>115.72777319200002</c:v>
                </c:pt>
                <c:pt idx="56">
                  <c:v>108.91169413</c:v>
                </c:pt>
                <c:pt idx="57">
                  <c:v>111.54413524</c:v>
                </c:pt>
                <c:pt idx="58">
                  <c:v>111.19785439600001</c:v>
                </c:pt>
                <c:pt idx="59">
                  <c:v>104.25457012600002</c:v>
                </c:pt>
                <c:pt idx="60">
                  <c:v>107.48770249600001</c:v>
                </c:pt>
                <c:pt idx="61">
                  <c:v>102.05321333200001</c:v>
                </c:pt>
                <c:pt idx="62">
                  <c:v>102.57263459800002</c:v>
                </c:pt>
                <c:pt idx="63">
                  <c:v>106.32518823400001</c:v>
                </c:pt>
                <c:pt idx="64">
                  <c:v>100.544418226</c:v>
                </c:pt>
                <c:pt idx="65">
                  <c:v>102.65743807000001</c:v>
                </c:pt>
                <c:pt idx="66">
                  <c:v>102.18395201800001</c:v>
                </c:pt>
                <c:pt idx="67">
                  <c:v>94.979190376</c:v>
                </c:pt>
                <c:pt idx="68">
                  <c:v>98.34306143200001</c:v>
                </c:pt>
                <c:pt idx="69">
                  <c:v>98.86248269800002</c:v>
                </c:pt>
                <c:pt idx="70">
                  <c:v>95.109929062</c:v>
                </c:pt>
                <c:pt idx="71">
                  <c:v>97.22294890600001</c:v>
                </c:pt>
                <c:pt idx="72">
                  <c:v>95.02159211200001</c:v>
                </c:pt>
                <c:pt idx="73">
                  <c:v>94.33256390200002</c:v>
                </c:pt>
                <c:pt idx="74">
                  <c:v>97.78477190800001</c:v>
                </c:pt>
                <c:pt idx="75">
                  <c:v>93.29725484800001</c:v>
                </c:pt>
                <c:pt idx="76">
                  <c:v>94.979190376</c:v>
                </c:pt>
                <c:pt idx="77">
                  <c:v>100.11333391000001</c:v>
                </c:pt>
                <c:pt idx="78">
                  <c:v>87.38927963200001</c:v>
                </c:pt>
                <c:pt idx="79">
                  <c:v>90.62241200200002</c:v>
                </c:pt>
                <c:pt idx="80">
                  <c:v>89.32915905400002</c:v>
                </c:pt>
                <c:pt idx="81">
                  <c:v>85.96528799800001</c:v>
                </c:pt>
                <c:pt idx="82">
                  <c:v>89.93338379200001</c:v>
                </c:pt>
                <c:pt idx="83">
                  <c:v>85.27625978800002</c:v>
                </c:pt>
                <c:pt idx="84">
                  <c:v>86.05009147000001</c:v>
                </c:pt>
                <c:pt idx="85">
                  <c:v>87.21613921000001</c:v>
                </c:pt>
                <c:pt idx="86">
                  <c:v>83.590790782</c:v>
                </c:pt>
                <c:pt idx="87">
                  <c:v>89.37156079</c:v>
                </c:pt>
                <c:pt idx="88">
                  <c:v>88.767336052</c:v>
                </c:pt>
                <c:pt idx="89">
                  <c:v>88.37865347200001</c:v>
                </c:pt>
                <c:pt idx="90">
                  <c:v>91.74605800600001</c:v>
                </c:pt>
                <c:pt idx="91">
                  <c:v>88.46699042200001</c:v>
                </c:pt>
                <c:pt idx="92">
                  <c:v>92.17714232200001</c:v>
                </c:pt>
                <c:pt idx="93">
                  <c:v>90.279664636</c:v>
                </c:pt>
                <c:pt idx="94">
                  <c:v>88.640130844</c:v>
                </c:pt>
                <c:pt idx="95">
                  <c:v>91.22663674000002</c:v>
                </c:pt>
                <c:pt idx="96">
                  <c:v>88.59419563000002</c:v>
                </c:pt>
                <c:pt idx="97">
                  <c:v>92.13120710800001</c:v>
                </c:pt>
                <c:pt idx="98">
                  <c:v>91.74605800600001</c:v>
                </c:pt>
                <c:pt idx="99">
                  <c:v>88.767336052</c:v>
                </c:pt>
                <c:pt idx="100">
                  <c:v>90.19132768600001</c:v>
                </c:pt>
                <c:pt idx="101">
                  <c:v>89.11361689600001</c:v>
                </c:pt>
                <c:pt idx="102">
                  <c:v>87.94756915600001</c:v>
                </c:pt>
                <c:pt idx="103">
                  <c:v>87.689625262</c:v>
                </c:pt>
                <c:pt idx="104">
                  <c:v>86.48117578600001</c:v>
                </c:pt>
                <c:pt idx="105">
                  <c:v>85.70734410400001</c:v>
                </c:pt>
                <c:pt idx="106">
                  <c:v>84.54129636400002</c:v>
                </c:pt>
                <c:pt idx="107">
                  <c:v>84.79924025800001</c:v>
                </c:pt>
                <c:pt idx="108">
                  <c:v>83.97947336200001</c:v>
                </c:pt>
                <c:pt idx="109">
                  <c:v>84.24095073400001</c:v>
                </c:pt>
                <c:pt idx="110">
                  <c:v>84.19501552000001</c:v>
                </c:pt>
                <c:pt idx="111">
                  <c:v>80.96188315</c:v>
                </c:pt>
                <c:pt idx="112">
                  <c:v>80.40006014800001</c:v>
                </c:pt>
                <c:pt idx="113">
                  <c:v>82.03959394</c:v>
                </c:pt>
                <c:pt idx="114">
                  <c:v>76.735843462</c:v>
                </c:pt>
                <c:pt idx="115">
                  <c:v>75.31185182800002</c:v>
                </c:pt>
                <c:pt idx="116">
                  <c:v>74.40374798200001</c:v>
                </c:pt>
                <c:pt idx="117">
                  <c:v>70.99747519</c:v>
                </c:pt>
                <c:pt idx="118">
                  <c:v>73.972663666</c:v>
                </c:pt>
                <c:pt idx="119">
                  <c:v>65.99407034200001</c:v>
                </c:pt>
                <c:pt idx="120">
                  <c:v>64.65841565800001</c:v>
                </c:pt>
                <c:pt idx="121">
                  <c:v>61.983572812000006</c:v>
                </c:pt>
                <c:pt idx="122">
                  <c:v>56.676288856</c:v>
                </c:pt>
                <c:pt idx="123">
                  <c:v>54.39012859</c:v>
                </c:pt>
                <c:pt idx="124">
                  <c:v>48.093470794000005</c:v>
                </c:pt>
                <c:pt idx="125">
                  <c:v>45.764908792</c:v>
                </c:pt>
                <c:pt idx="126">
                  <c:v>42.95932726</c:v>
                </c:pt>
                <c:pt idx="127">
                  <c:v>36.662669464</c:v>
                </c:pt>
                <c:pt idx="128">
                  <c:v>36.058444726000005</c:v>
                </c:pt>
                <c:pt idx="129">
                  <c:v>32.047947196</c:v>
                </c:pt>
                <c:pt idx="130">
                  <c:v>27.562196875</c:v>
                </c:pt>
                <c:pt idx="131">
                  <c:v>24.111402260200002</c:v>
                </c:pt>
                <c:pt idx="132">
                  <c:v>14.363243153800001</c:v>
                </c:pt>
                <c:pt idx="133">
                  <c:v>10.481364223</c:v>
                </c:pt>
                <c:pt idx="134">
                  <c:v>7.8503365042</c:v>
                </c:pt>
                <c:pt idx="135">
                  <c:v>4.658545826800001</c:v>
                </c:pt>
                <c:pt idx="136">
                  <c:v>4.3133250262</c:v>
                </c:pt>
                <c:pt idx="137">
                  <c:v>2.45863775878</c:v>
                </c:pt>
                <c:pt idx="138">
                  <c:v>1.63908287146</c:v>
                </c:pt>
                <c:pt idx="139">
                  <c:v>0.8627070853000001</c:v>
                </c:pt>
                <c:pt idx="140">
                  <c:v>0.17256582973000004</c:v>
                </c:pt>
                <c:pt idx="141">
                  <c:v>-0.215632663784</c:v>
                </c:pt>
                <c:pt idx="142">
                  <c:v>-0.086233165946</c:v>
                </c:pt>
                <c:pt idx="143">
                  <c:v>-0.4744316594600001</c:v>
                </c:pt>
                <c:pt idx="144">
                  <c:v>-0.43128789308000004</c:v>
                </c:pt>
                <c:pt idx="145">
                  <c:v>-0.25876582973000006</c:v>
                </c:pt>
                <c:pt idx="146">
                  <c:v>-0.43128789308000004</c:v>
                </c:pt>
                <c:pt idx="147">
                  <c:v>-0.4744316594600001</c:v>
                </c:pt>
                <c:pt idx="148">
                  <c:v>-0.301898995676</c:v>
                </c:pt>
                <c:pt idx="149">
                  <c:v>-0.43128789308000004</c:v>
                </c:pt>
                <c:pt idx="150">
                  <c:v>-0.43128789308000004</c:v>
                </c:pt>
                <c:pt idx="151">
                  <c:v>-0.301898995676</c:v>
                </c:pt>
                <c:pt idx="152">
                  <c:v>-0.4744316594600001</c:v>
                </c:pt>
                <c:pt idx="153">
                  <c:v>-0.301898995676</c:v>
                </c:pt>
                <c:pt idx="154">
                  <c:v>-0.38816532756800004</c:v>
                </c:pt>
                <c:pt idx="155">
                  <c:v>-0.43128789308000004</c:v>
                </c:pt>
                <c:pt idx="156">
                  <c:v>-0.345032161622</c:v>
                </c:pt>
                <c:pt idx="157">
                  <c:v>-0.4744316594600001</c:v>
                </c:pt>
              </c:numCache>
            </c:numRef>
          </c:val>
          <c:smooth val="0"/>
        </c:ser>
        <c:axId val="64177509"/>
        <c:axId val="40726670"/>
      </c:lineChart>
      <c:catAx>
        <c:axId val="641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26670"/>
        <c:crosses val="autoZero"/>
        <c:auto val="1"/>
        <c:lblOffset val="100"/>
        <c:noMultiLvlLbl val="0"/>
      </c:catAx>
      <c:valAx>
        <c:axId val="40726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17750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905"/>
          <c:w val="0.921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Analysis!$K$43:$K$49</c:f>
              <c:numCache/>
            </c:numRef>
          </c:val>
          <c:smooth val="0"/>
        </c:ser>
        <c:axId val="30995711"/>
        <c:axId val="10525944"/>
      </c:lineChart>
      <c:catAx>
        <c:axId val="3099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25944"/>
        <c:crosses val="autoZero"/>
        <c:auto val="1"/>
        <c:lblOffset val="100"/>
        <c:noMultiLvlLbl val="0"/>
      </c:catAx>
      <c:valAx>
        <c:axId val="10525944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95711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Data!$B$10:$B$167</c:f>
              <c:numCache>
                <c:ptCount val="158"/>
                <c:pt idx="0">
                  <c:v>3.316594600000222E-05</c:v>
                </c:pt>
                <c:pt idx="1">
                  <c:v>0.086299497838</c:v>
                </c:pt>
                <c:pt idx="2">
                  <c:v>0.086299497838</c:v>
                </c:pt>
                <c:pt idx="3">
                  <c:v>0.086299497838</c:v>
                </c:pt>
                <c:pt idx="4">
                  <c:v>0.086299497838</c:v>
                </c:pt>
                <c:pt idx="5">
                  <c:v>0.215698995676</c:v>
                </c:pt>
                <c:pt idx="6">
                  <c:v>0.215698995676</c:v>
                </c:pt>
                <c:pt idx="7">
                  <c:v>0.25883216162199996</c:v>
                </c:pt>
                <c:pt idx="8">
                  <c:v>0.301965327568</c:v>
                </c:pt>
                <c:pt idx="9">
                  <c:v>0.17256582973000004</c:v>
                </c:pt>
                <c:pt idx="10">
                  <c:v>0.51762762382</c:v>
                </c:pt>
                <c:pt idx="11">
                  <c:v>0.5607713902</c:v>
                </c:pt>
                <c:pt idx="12">
                  <c:v>0.47448385744</c:v>
                </c:pt>
                <c:pt idx="13">
                  <c:v>0.8195633189200001</c:v>
                </c:pt>
                <c:pt idx="14">
                  <c:v>1.0783552476400002</c:v>
                </c:pt>
                <c:pt idx="15">
                  <c:v>1.5096869071</c:v>
                </c:pt>
                <c:pt idx="16">
                  <c:v>2.15670206368</c:v>
                </c:pt>
                <c:pt idx="17">
                  <c:v>3.0193653826</c:v>
                </c:pt>
                <c:pt idx="18">
                  <c:v>4.011566005000001</c:v>
                </c:pt>
                <c:pt idx="19">
                  <c:v>5.9956139020000006</c:v>
                </c:pt>
                <c:pt idx="20">
                  <c:v>8.022770230599999</c:v>
                </c:pt>
                <c:pt idx="21">
                  <c:v>10.0933883386</c:v>
                </c:pt>
                <c:pt idx="22">
                  <c:v>12.508520551599998</c:v>
                </c:pt>
                <c:pt idx="23">
                  <c:v>21.739378478800003</c:v>
                </c:pt>
                <c:pt idx="24">
                  <c:v>7.030922956</c:v>
                </c:pt>
                <c:pt idx="25">
                  <c:v>14.7084639544</c:v>
                </c:pt>
                <c:pt idx="26">
                  <c:v>59.912954704</c:v>
                </c:pt>
                <c:pt idx="27">
                  <c:v>27.820847464600003</c:v>
                </c:pt>
                <c:pt idx="28">
                  <c:v>45.676571842</c:v>
                </c:pt>
                <c:pt idx="29">
                  <c:v>119.04924251200002</c:v>
                </c:pt>
                <c:pt idx="30">
                  <c:v>82.12439741200001</c:v>
                </c:pt>
                <c:pt idx="31">
                  <c:v>79.01847025000001</c:v>
                </c:pt>
                <c:pt idx="32">
                  <c:v>115.29668887600002</c:v>
                </c:pt>
                <c:pt idx="33">
                  <c:v>75.22351487800002</c:v>
                </c:pt>
                <c:pt idx="34">
                  <c:v>108.09192723400001</c:v>
                </c:pt>
                <c:pt idx="35">
                  <c:v>103.26166280800001</c:v>
                </c:pt>
                <c:pt idx="36">
                  <c:v>95.28306948400001</c:v>
                </c:pt>
                <c:pt idx="37">
                  <c:v>117.40970872000001</c:v>
                </c:pt>
                <c:pt idx="38">
                  <c:v>102.26875549000002</c:v>
                </c:pt>
                <c:pt idx="39">
                  <c:v>109.51591886800001</c:v>
                </c:pt>
                <c:pt idx="40">
                  <c:v>112.87978992400002</c:v>
                </c:pt>
                <c:pt idx="41">
                  <c:v>103.26166280800001</c:v>
                </c:pt>
                <c:pt idx="42">
                  <c:v>111.15545266000001</c:v>
                </c:pt>
                <c:pt idx="43">
                  <c:v>104.25457012600002</c:v>
                </c:pt>
                <c:pt idx="44">
                  <c:v>104.296971862</c:v>
                </c:pt>
                <c:pt idx="45">
                  <c:v>107.31456207400001</c:v>
                </c:pt>
                <c:pt idx="46">
                  <c:v>99.809454802</c:v>
                </c:pt>
                <c:pt idx="47">
                  <c:v>107.27216033800002</c:v>
                </c:pt>
                <c:pt idx="48">
                  <c:v>103.43480323000001</c:v>
                </c:pt>
                <c:pt idx="49">
                  <c:v>101.148642964</c:v>
                </c:pt>
                <c:pt idx="50">
                  <c:v>104.47011228400002</c:v>
                </c:pt>
                <c:pt idx="51">
                  <c:v>98.689342276</c:v>
                </c:pt>
                <c:pt idx="52">
                  <c:v>102.61503633400001</c:v>
                </c:pt>
                <c:pt idx="53">
                  <c:v>102.78817675600001</c:v>
                </c:pt>
                <c:pt idx="54">
                  <c:v>104.42417707000001</c:v>
                </c:pt>
                <c:pt idx="55">
                  <c:v>115.72777319200002</c:v>
                </c:pt>
                <c:pt idx="56">
                  <c:v>108.91169413</c:v>
                </c:pt>
                <c:pt idx="57">
                  <c:v>111.54413524</c:v>
                </c:pt>
                <c:pt idx="58">
                  <c:v>111.19785439600001</c:v>
                </c:pt>
                <c:pt idx="59">
                  <c:v>104.25457012600002</c:v>
                </c:pt>
                <c:pt idx="60">
                  <c:v>107.48770249600001</c:v>
                </c:pt>
                <c:pt idx="61">
                  <c:v>102.05321333200001</c:v>
                </c:pt>
                <c:pt idx="62">
                  <c:v>102.57263459800002</c:v>
                </c:pt>
                <c:pt idx="63">
                  <c:v>106.32518823400001</c:v>
                </c:pt>
                <c:pt idx="64">
                  <c:v>100.544418226</c:v>
                </c:pt>
                <c:pt idx="65">
                  <c:v>102.65743807000001</c:v>
                </c:pt>
                <c:pt idx="66">
                  <c:v>102.18395201800001</c:v>
                </c:pt>
                <c:pt idx="67">
                  <c:v>94.979190376</c:v>
                </c:pt>
                <c:pt idx="68">
                  <c:v>98.34306143200001</c:v>
                </c:pt>
                <c:pt idx="69">
                  <c:v>98.86248269800002</c:v>
                </c:pt>
                <c:pt idx="70">
                  <c:v>95.109929062</c:v>
                </c:pt>
                <c:pt idx="71">
                  <c:v>97.22294890600001</c:v>
                </c:pt>
                <c:pt idx="72">
                  <c:v>95.02159211200001</c:v>
                </c:pt>
                <c:pt idx="73">
                  <c:v>94.33256390200002</c:v>
                </c:pt>
                <c:pt idx="74">
                  <c:v>97.78477190800001</c:v>
                </c:pt>
                <c:pt idx="75">
                  <c:v>93.29725484800001</c:v>
                </c:pt>
                <c:pt idx="76">
                  <c:v>94.979190376</c:v>
                </c:pt>
                <c:pt idx="77">
                  <c:v>100.11333391000001</c:v>
                </c:pt>
                <c:pt idx="78">
                  <c:v>87.38927963200001</c:v>
                </c:pt>
                <c:pt idx="79">
                  <c:v>90.62241200200002</c:v>
                </c:pt>
                <c:pt idx="80">
                  <c:v>89.32915905400002</c:v>
                </c:pt>
                <c:pt idx="81">
                  <c:v>85.96528799800001</c:v>
                </c:pt>
                <c:pt idx="82">
                  <c:v>89.93338379200001</c:v>
                </c:pt>
                <c:pt idx="83">
                  <c:v>85.27625978800002</c:v>
                </c:pt>
                <c:pt idx="84">
                  <c:v>86.05009147000001</c:v>
                </c:pt>
                <c:pt idx="85">
                  <c:v>87.21613921000001</c:v>
                </c:pt>
                <c:pt idx="86">
                  <c:v>83.590790782</c:v>
                </c:pt>
                <c:pt idx="87">
                  <c:v>89.37156079</c:v>
                </c:pt>
                <c:pt idx="88">
                  <c:v>88.767336052</c:v>
                </c:pt>
                <c:pt idx="89">
                  <c:v>88.37865347200001</c:v>
                </c:pt>
                <c:pt idx="90">
                  <c:v>91.74605800600001</c:v>
                </c:pt>
                <c:pt idx="91">
                  <c:v>88.46699042200001</c:v>
                </c:pt>
                <c:pt idx="92">
                  <c:v>92.17714232200001</c:v>
                </c:pt>
                <c:pt idx="93">
                  <c:v>90.279664636</c:v>
                </c:pt>
                <c:pt idx="94">
                  <c:v>88.640130844</c:v>
                </c:pt>
                <c:pt idx="95">
                  <c:v>91.22663674000002</c:v>
                </c:pt>
                <c:pt idx="96">
                  <c:v>88.59419563000002</c:v>
                </c:pt>
                <c:pt idx="97">
                  <c:v>92.13120710800001</c:v>
                </c:pt>
                <c:pt idx="98">
                  <c:v>91.74605800600001</c:v>
                </c:pt>
                <c:pt idx="99">
                  <c:v>88.767336052</c:v>
                </c:pt>
                <c:pt idx="100">
                  <c:v>90.19132768600001</c:v>
                </c:pt>
                <c:pt idx="101">
                  <c:v>89.11361689600001</c:v>
                </c:pt>
                <c:pt idx="102">
                  <c:v>87.94756915600001</c:v>
                </c:pt>
                <c:pt idx="103">
                  <c:v>87.689625262</c:v>
                </c:pt>
                <c:pt idx="104">
                  <c:v>86.48117578600001</c:v>
                </c:pt>
                <c:pt idx="105">
                  <c:v>85.70734410400001</c:v>
                </c:pt>
                <c:pt idx="106">
                  <c:v>84.54129636400002</c:v>
                </c:pt>
                <c:pt idx="107">
                  <c:v>84.79924025800001</c:v>
                </c:pt>
                <c:pt idx="108">
                  <c:v>83.97947336200001</c:v>
                </c:pt>
                <c:pt idx="109">
                  <c:v>84.24095073400001</c:v>
                </c:pt>
                <c:pt idx="110">
                  <c:v>84.19501552000001</c:v>
                </c:pt>
                <c:pt idx="111">
                  <c:v>80.96188315</c:v>
                </c:pt>
                <c:pt idx="112">
                  <c:v>80.40006014800001</c:v>
                </c:pt>
                <c:pt idx="113">
                  <c:v>82.03959394</c:v>
                </c:pt>
                <c:pt idx="114">
                  <c:v>76.735843462</c:v>
                </c:pt>
                <c:pt idx="115">
                  <c:v>75.31185182800002</c:v>
                </c:pt>
                <c:pt idx="116">
                  <c:v>74.40374798200001</c:v>
                </c:pt>
                <c:pt idx="117">
                  <c:v>70.99747519</c:v>
                </c:pt>
                <c:pt idx="118">
                  <c:v>73.972663666</c:v>
                </c:pt>
                <c:pt idx="119">
                  <c:v>65.99407034200001</c:v>
                </c:pt>
                <c:pt idx="120">
                  <c:v>64.65841565800001</c:v>
                </c:pt>
                <c:pt idx="121">
                  <c:v>61.983572812000006</c:v>
                </c:pt>
                <c:pt idx="122">
                  <c:v>56.676288856</c:v>
                </c:pt>
                <c:pt idx="123">
                  <c:v>54.39012859</c:v>
                </c:pt>
                <c:pt idx="124">
                  <c:v>48.093470794000005</c:v>
                </c:pt>
                <c:pt idx="125">
                  <c:v>45.764908792</c:v>
                </c:pt>
                <c:pt idx="126">
                  <c:v>42.95932726</c:v>
                </c:pt>
                <c:pt idx="127">
                  <c:v>36.662669464</c:v>
                </c:pt>
                <c:pt idx="128">
                  <c:v>36.058444726000005</c:v>
                </c:pt>
                <c:pt idx="129">
                  <c:v>32.047947196</c:v>
                </c:pt>
                <c:pt idx="130">
                  <c:v>27.562196875</c:v>
                </c:pt>
                <c:pt idx="131">
                  <c:v>24.111402260200002</c:v>
                </c:pt>
                <c:pt idx="132">
                  <c:v>14.363243153800001</c:v>
                </c:pt>
                <c:pt idx="133">
                  <c:v>10.481364223</c:v>
                </c:pt>
                <c:pt idx="134">
                  <c:v>7.8503365042</c:v>
                </c:pt>
                <c:pt idx="135">
                  <c:v>4.658545826800001</c:v>
                </c:pt>
                <c:pt idx="136">
                  <c:v>4.3133250262</c:v>
                </c:pt>
                <c:pt idx="137">
                  <c:v>2.45863775878</c:v>
                </c:pt>
                <c:pt idx="138">
                  <c:v>1.63908287146</c:v>
                </c:pt>
                <c:pt idx="139">
                  <c:v>0.8627070853000001</c:v>
                </c:pt>
                <c:pt idx="140">
                  <c:v>0.17256582973000004</c:v>
                </c:pt>
                <c:pt idx="141">
                  <c:v>-0.215632663784</c:v>
                </c:pt>
                <c:pt idx="142">
                  <c:v>-0.086233165946</c:v>
                </c:pt>
                <c:pt idx="143">
                  <c:v>-0.4744316594600001</c:v>
                </c:pt>
                <c:pt idx="144">
                  <c:v>-0.43128789308000004</c:v>
                </c:pt>
                <c:pt idx="145">
                  <c:v>-0.25876582973000006</c:v>
                </c:pt>
                <c:pt idx="146">
                  <c:v>-0.43128789308000004</c:v>
                </c:pt>
                <c:pt idx="147">
                  <c:v>-0.4744316594600001</c:v>
                </c:pt>
                <c:pt idx="148">
                  <c:v>-0.301898995676</c:v>
                </c:pt>
                <c:pt idx="149">
                  <c:v>-0.43128789308000004</c:v>
                </c:pt>
                <c:pt idx="150">
                  <c:v>-0.43128789308000004</c:v>
                </c:pt>
                <c:pt idx="151">
                  <c:v>-0.301898995676</c:v>
                </c:pt>
                <c:pt idx="152">
                  <c:v>-0.4744316594600001</c:v>
                </c:pt>
                <c:pt idx="153">
                  <c:v>-0.301898995676</c:v>
                </c:pt>
                <c:pt idx="154">
                  <c:v>-0.38816532756800004</c:v>
                </c:pt>
                <c:pt idx="155">
                  <c:v>-0.43128789308000004</c:v>
                </c:pt>
                <c:pt idx="156">
                  <c:v>-0.345032161622</c:v>
                </c:pt>
                <c:pt idx="157">
                  <c:v>-0.4744316594600001</c:v>
                </c:pt>
              </c:numCache>
            </c:numRef>
          </c:val>
          <c:smooth val="0"/>
        </c:ser>
        <c:marker val="1"/>
        <c:axId val="27624633"/>
        <c:axId val="47295106"/>
      </c:lineChart>
      <c:catAx>
        <c:axId val="27624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95106"/>
        <c:crosses val="autoZero"/>
        <c:auto val="1"/>
        <c:lblOffset val="100"/>
        <c:noMultiLvlLbl val="0"/>
      </c:catAx>
      <c:valAx>
        <c:axId val="47295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24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0.0515</cdr:y>
    </cdr:from>
    <cdr:to>
      <cdr:x>0.5015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23</xdr:row>
      <xdr:rowOff>123825</xdr:rowOff>
    </xdr:from>
    <xdr:to>
      <xdr:col>2</xdr:col>
      <xdr:colOff>180975</xdr:colOff>
      <xdr:row>23</xdr:row>
      <xdr:rowOff>123825</xdr:rowOff>
    </xdr:to>
    <xdr:sp>
      <xdr:nvSpPr>
        <xdr:cNvPr id="2" name="Line 20"/>
        <xdr:cNvSpPr>
          <a:spLocks/>
        </xdr:cNvSpPr>
      </xdr:nvSpPr>
      <xdr:spPr>
        <a:xfrm flipH="1">
          <a:off x="952500" y="3848100"/>
          <a:ext cx="571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23</xdr:row>
      <xdr:rowOff>123825</xdr:rowOff>
    </xdr:from>
    <xdr:to>
      <xdr:col>6</xdr:col>
      <xdr:colOff>85725</xdr:colOff>
      <xdr:row>23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343275" y="3848100"/>
          <a:ext cx="809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23</xdr:row>
      <xdr:rowOff>28575</xdr:rowOff>
    </xdr:from>
    <xdr:to>
      <xdr:col>2</xdr:col>
      <xdr:colOff>542925</xdr:colOff>
      <xdr:row>24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04950" y="375285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12</xdr:col>
      <xdr:colOff>161925</xdr:colOff>
      <xdr:row>40</xdr:row>
      <xdr:rowOff>47625</xdr:rowOff>
    </xdr:from>
    <xdr:to>
      <xdr:col>15</xdr:col>
      <xdr:colOff>419100</xdr:colOff>
      <xdr:row>53</xdr:row>
      <xdr:rowOff>104775</xdr:rowOff>
    </xdr:to>
    <xdr:graphicFrame>
      <xdr:nvGraphicFramePr>
        <xdr:cNvPr id="5" name="Chart 21"/>
        <xdr:cNvGraphicFramePr/>
      </xdr:nvGraphicFramePr>
      <xdr:xfrm>
        <a:off x="8743950" y="6524625"/>
        <a:ext cx="25146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23</xdr:row>
      <xdr:rowOff>57150</xdr:rowOff>
    </xdr:from>
    <xdr:to>
      <xdr:col>4</xdr:col>
      <xdr:colOff>533400</xdr:colOff>
      <xdr:row>24</xdr:row>
      <xdr:rowOff>47625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3000375" y="3781425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  Propellant documented on film, a "double batch" of skillet rcandy:  100g KNO3, 50g sucrose, 25g Karo, 100g water in 10.5 inch stainless skillet.  
Cooking started at 6:47 pm at 300 degrees, cooked until crystalline mush.  Temp reduced to 250 degrees at 7:03, cooked until 8:18 whem tem preduced to 225 degrees.  No notable progress by 10:55 so temp increased to 250 again.  By 12:55 am the next morning still seemed wet, so I turned it off, covered it, and went to bed.
By morning, it seemed fairly hard, so turned up to 300 degrees to soften, 250 to cook a little while, then scraped and mixed.  Turns out it is pretty dry, requiring a bit of work to get it to coalesce.  
Darkish peanut-butter color, nice texture at 250 degrees, a bit stiff at 200.
Burn rate is barely continuous.
Weighed out at 160 grams.  Added 0.8 gram red iron oxide and 1.6g fine Ti flake.  
Grain molded inside 38/240 casing, lined with 20 inches of poster board rolled into a tube.  That plus one layer of taped paper as mold liner.
Grain is a bit short for the 360 casing, so 1/3 sheet of typing paper wadded up and placed at head end to force grain toward rear.
Ignitor is fuse paper, about 4 inches long by 1.25 inches wide.  Sprinkled with a little fine Ti and wrapped in masking tape.
Test graph is rather spiky, sorta like the first one I got from the bath scale.  But I suspect that at least some of the chattering is from the paper being expelled from the nozzle - three sizeable chunks of it were found right next to the test stand after firing.  They are not badly burned, suggesting that they were ejected early in the burn.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  <col min="14" max="14" width="11.28125" style="0" customWidth="1"/>
  </cols>
  <sheetData>
    <row r="1" spans="1:3" ht="12.75">
      <c r="A1" t="s">
        <v>82</v>
      </c>
      <c r="C1" t="s">
        <v>83</v>
      </c>
    </row>
    <row r="2" ht="12.75">
      <c r="C2" t="s">
        <v>84</v>
      </c>
    </row>
    <row r="3" ht="12.75">
      <c r="C3" t="s">
        <v>90</v>
      </c>
    </row>
    <row r="4" ht="12.75">
      <c r="C4" t="s">
        <v>85</v>
      </c>
    </row>
    <row r="5" ht="12.75">
      <c r="C5" t="s">
        <v>91</v>
      </c>
    </row>
    <row r="6" ht="12.75">
      <c r="C6" t="s">
        <v>95</v>
      </c>
    </row>
    <row r="7" ht="12.75">
      <c r="C7" t="s">
        <v>96</v>
      </c>
    </row>
    <row r="8" spans="3:7" ht="12.75">
      <c r="C8" t="s">
        <v>7</v>
      </c>
      <c r="F8" t="s">
        <v>7</v>
      </c>
      <c r="G8" t="s">
        <v>7</v>
      </c>
    </row>
    <row r="9" spans="9:13" ht="12.75">
      <c r="I9" t="s">
        <v>50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14</v>
      </c>
      <c r="J10" s="5" t="s">
        <v>86</v>
      </c>
    </row>
    <row r="11" spans="9:10" ht="12.75">
      <c r="I11" t="s">
        <v>15</v>
      </c>
      <c r="J11" t="s">
        <v>87</v>
      </c>
    </row>
    <row r="12" ht="12.75">
      <c r="I12" t="s">
        <v>16</v>
      </c>
    </row>
    <row r="13" spans="11:19" ht="12.75">
      <c r="K13" t="s">
        <v>7</v>
      </c>
      <c r="N13" t="s">
        <v>45</v>
      </c>
      <c r="P13" t="s">
        <v>63</v>
      </c>
      <c r="R13">
        <v>0</v>
      </c>
      <c r="S13" t="s">
        <v>46</v>
      </c>
    </row>
    <row r="14" spans="9:16" ht="12.75">
      <c r="I14" t="s">
        <v>19</v>
      </c>
      <c r="J14">
        <v>5.0625</v>
      </c>
      <c r="K14" t="s">
        <v>12</v>
      </c>
      <c r="N14" s="1">
        <f>SUM(J14:M14)</f>
        <v>5.0625</v>
      </c>
      <c r="O14" t="s">
        <v>12</v>
      </c>
      <c r="P14" t="s">
        <v>7</v>
      </c>
    </row>
    <row r="15" spans="9:16" ht="12.75">
      <c r="I15" t="s">
        <v>17</v>
      </c>
      <c r="J15">
        <v>1.25</v>
      </c>
      <c r="K15" t="s">
        <v>12</v>
      </c>
      <c r="N15" s="1">
        <f>AVERAGE(J15:M15)</f>
        <v>1.25</v>
      </c>
      <c r="O15" t="s">
        <v>12</v>
      </c>
      <c r="P15" t="s">
        <v>7</v>
      </c>
    </row>
    <row r="16" spans="9:15" ht="12.75">
      <c r="I16" t="s">
        <v>18</v>
      </c>
      <c r="J16">
        <v>0.375</v>
      </c>
      <c r="K16" t="s">
        <v>12</v>
      </c>
      <c r="N16" s="1">
        <f>AVERAGE(J16:M16)</f>
        <v>0.375</v>
      </c>
      <c r="O16" t="s">
        <v>56</v>
      </c>
    </row>
    <row r="17" spans="9:16" ht="12.75">
      <c r="I17" t="s">
        <v>53</v>
      </c>
      <c r="J17">
        <v>153.7</v>
      </c>
      <c r="K17" t="s">
        <v>25</v>
      </c>
      <c r="N17" s="1">
        <f>SUM(J17:M17)</f>
        <v>153.7</v>
      </c>
      <c r="O17" t="s">
        <v>25</v>
      </c>
      <c r="P17" t="s">
        <v>7</v>
      </c>
    </row>
    <row r="18" spans="9:15" ht="12.75">
      <c r="I18" t="s">
        <v>39</v>
      </c>
      <c r="J18">
        <f>(J15-J16)/2</f>
        <v>0.4375</v>
      </c>
      <c r="K18" t="s">
        <v>12</v>
      </c>
      <c r="L18">
        <f>(L15-L16)/2</f>
        <v>0</v>
      </c>
      <c r="M18">
        <f>(M15-M16)/2</f>
        <v>0</v>
      </c>
      <c r="N18" s="1">
        <f>AVERAGE(J18:J18)</f>
        <v>0.4375</v>
      </c>
      <c r="O18" t="s">
        <v>12</v>
      </c>
    </row>
    <row r="19" spans="9:15" ht="12.75">
      <c r="I19" t="s">
        <v>44</v>
      </c>
      <c r="J19">
        <f>J17-(R13*J14)</f>
        <v>153.7</v>
      </c>
      <c r="K19" t="s">
        <v>25</v>
      </c>
      <c r="L19">
        <f>L17-(R13*L14)</f>
        <v>0</v>
      </c>
      <c r="M19">
        <f>M17-(R13*M14)</f>
        <v>0</v>
      </c>
      <c r="N19" s="1">
        <f>SUM(J19:M19)</f>
        <v>153.7</v>
      </c>
      <c r="O19" t="s">
        <v>25</v>
      </c>
    </row>
    <row r="21" ht="12.75">
      <c r="I21" t="s">
        <v>10</v>
      </c>
    </row>
    <row r="22" spans="9:11" ht="12.75">
      <c r="I22" t="s">
        <v>20</v>
      </c>
      <c r="J22" s="1">
        <v>0.375</v>
      </c>
      <c r="K22" t="s">
        <v>12</v>
      </c>
    </row>
    <row r="23" spans="9:11" ht="12.75">
      <c r="I23" t="s">
        <v>21</v>
      </c>
      <c r="J23">
        <v>0.378</v>
      </c>
      <c r="K23" t="s">
        <v>12</v>
      </c>
    </row>
    <row r="24" spans="9:11" ht="12.75">
      <c r="I24" t="s">
        <v>41</v>
      </c>
      <c r="J24" s="1">
        <f>J23-J22</f>
        <v>0.0030000000000000027</v>
      </c>
      <c r="K24" t="s">
        <v>12</v>
      </c>
    </row>
    <row r="26" spans="10:11" ht="12.75">
      <c r="J26" t="s">
        <v>22</v>
      </c>
      <c r="K26" t="s">
        <v>24</v>
      </c>
    </row>
    <row r="27" spans="9:14" ht="12.75">
      <c r="I27" t="s">
        <v>9</v>
      </c>
      <c r="J27">
        <v>254</v>
      </c>
      <c r="K27">
        <v>850</v>
      </c>
      <c r="L27" t="s">
        <v>54</v>
      </c>
      <c r="N27" t="s">
        <v>47</v>
      </c>
    </row>
    <row r="28" spans="9:15" ht="12.75">
      <c r="I28" t="s">
        <v>23</v>
      </c>
      <c r="J28">
        <v>254</v>
      </c>
      <c r="K28">
        <v>850</v>
      </c>
      <c r="N28" t="s">
        <v>35</v>
      </c>
      <c r="O28">
        <f>((J22/2)^2)*PI()</f>
        <v>0.11044661672776616</v>
      </c>
    </row>
    <row r="29" spans="9:15" ht="12.75">
      <c r="I29" t="s">
        <v>11</v>
      </c>
      <c r="J29">
        <v>215</v>
      </c>
      <c r="K29">
        <v>650</v>
      </c>
      <c r="L29" t="s">
        <v>7</v>
      </c>
      <c r="N29" t="s">
        <v>37</v>
      </c>
      <c r="O29">
        <f>C32/O28</f>
        <v>1077.8894459523192</v>
      </c>
    </row>
    <row r="30" spans="9:14" ht="12.75">
      <c r="I30" t="s">
        <v>38</v>
      </c>
      <c r="J30">
        <f>(N18/C34)/2</f>
        <v>0.47297297297297297</v>
      </c>
      <c r="K30" t="s">
        <v>40</v>
      </c>
      <c r="N30" t="s">
        <v>48</v>
      </c>
    </row>
    <row r="31" ht="12.75">
      <c r="L31" t="s">
        <v>55</v>
      </c>
    </row>
    <row r="32" spans="1:4" ht="12.75">
      <c r="A32" t="s">
        <v>13</v>
      </c>
      <c r="C32" s="2">
        <f>MAX(Data!B10:B500)</f>
        <v>119.04924251200002</v>
      </c>
      <c r="D32" t="s">
        <v>32</v>
      </c>
    </row>
    <row r="33" spans="1:7" ht="12.75">
      <c r="A33" t="s">
        <v>2</v>
      </c>
      <c r="C33" s="2">
        <f>AVERAGE(Data!B32:B143)</f>
        <v>83.3968375436018</v>
      </c>
      <c r="D33" t="s">
        <v>29</v>
      </c>
      <c r="F33" t="s">
        <v>7</v>
      </c>
      <c r="G33" t="s">
        <v>7</v>
      </c>
    </row>
    <row r="34" spans="1:4" ht="12.75">
      <c r="A34" t="s">
        <v>0</v>
      </c>
      <c r="C34" s="2">
        <f>(143-32)/240</f>
        <v>0.4625</v>
      </c>
      <c r="D34" t="s">
        <v>33</v>
      </c>
    </row>
    <row r="35" spans="1:6" ht="12.75">
      <c r="A35" t="s">
        <v>3</v>
      </c>
      <c r="C35" s="2">
        <f>((SUM(Data!B32:B143))/240)</f>
        <v>38.91852418701418</v>
      </c>
      <c r="D35" t="s">
        <v>4</v>
      </c>
      <c r="F35" t="s">
        <v>7</v>
      </c>
    </row>
    <row r="36" spans="1:9" ht="12.75">
      <c r="A36" t="s">
        <v>3</v>
      </c>
      <c r="C36" s="2">
        <f>C35*4.448</f>
        <v>173.10959558383908</v>
      </c>
      <c r="D36" t="s">
        <v>5</v>
      </c>
      <c r="H36" t="s">
        <v>85</v>
      </c>
      <c r="I36" s="3"/>
    </row>
    <row r="37" spans="1:8" ht="12.75">
      <c r="A37" t="s">
        <v>81</v>
      </c>
      <c r="C37" s="1">
        <f>(N19)/1000</f>
        <v>0.15369999999999998</v>
      </c>
      <c r="D37" t="s">
        <v>52</v>
      </c>
      <c r="E37" t="s">
        <v>79</v>
      </c>
      <c r="H37" t="s">
        <v>94</v>
      </c>
    </row>
    <row r="38" spans="1:4" ht="12.75">
      <c r="A38" t="s">
        <v>81</v>
      </c>
      <c r="C38" s="3">
        <f>C37/453.54*1000</f>
        <v>0.33888962384795157</v>
      </c>
      <c r="D38" t="s">
        <v>8</v>
      </c>
    </row>
    <row r="39" spans="1:4" ht="12.75">
      <c r="A39" t="s">
        <v>6</v>
      </c>
      <c r="C39" s="2">
        <f>(C36/C37)/9.8</f>
        <v>114.92676933851996</v>
      </c>
      <c r="D39" t="s">
        <v>1</v>
      </c>
    </row>
    <row r="40" spans="8:12" ht="12.75">
      <c r="H40" t="s">
        <v>49</v>
      </c>
      <c r="I40" t="s">
        <v>26</v>
      </c>
      <c r="J40" t="s">
        <v>27</v>
      </c>
      <c r="K40" t="s">
        <v>28</v>
      </c>
      <c r="L40" t="s">
        <v>43</v>
      </c>
    </row>
    <row r="41" spans="1:9" ht="12.75">
      <c r="A41" s="4"/>
      <c r="I41" s="3"/>
    </row>
    <row r="42" spans="8:12" ht="12.75">
      <c r="H42">
        <v>0</v>
      </c>
      <c r="I42" s="3">
        <v>-0.004</v>
      </c>
      <c r="J42" t="e">
        <f>(I42)/H42</f>
        <v>#DIV/0!</v>
      </c>
      <c r="K42" t="e">
        <f aca="true" t="shared" si="0" ref="K42:K49">1/J42</f>
        <v>#DIV/0!</v>
      </c>
      <c r="L42" t="e">
        <f>1/((I42)/H42)</f>
        <v>#DIV/0!</v>
      </c>
    </row>
    <row r="43" spans="8:12" ht="12.75">
      <c r="H43">
        <v>3.15</v>
      </c>
      <c r="I43" s="3">
        <v>0.078</v>
      </c>
      <c r="J43">
        <f aca="true" t="shared" si="1" ref="J43:J49">(I43)/H43</f>
        <v>0.024761904761904763</v>
      </c>
      <c r="K43">
        <f t="shared" si="0"/>
        <v>40.38461538461538</v>
      </c>
      <c r="L43">
        <f>1/((I43)/H43)</f>
        <v>40.38461538461538</v>
      </c>
    </row>
    <row r="44" spans="1:12" ht="12.75">
      <c r="A44" t="s">
        <v>31</v>
      </c>
      <c r="H44">
        <v>13.15</v>
      </c>
      <c r="I44" s="3">
        <v>0.372</v>
      </c>
      <c r="J44">
        <f t="shared" si="1"/>
        <v>0.028288973384030417</v>
      </c>
      <c r="K44">
        <f t="shared" si="0"/>
        <v>35.3494623655914</v>
      </c>
      <c r="L44">
        <f>1/((I45)/H44)</f>
        <v>20.015220700152206</v>
      </c>
    </row>
    <row r="45" spans="1:12" ht="12.75">
      <c r="A45" t="s">
        <v>34</v>
      </c>
      <c r="H45">
        <v>23.15</v>
      </c>
      <c r="I45" s="3">
        <v>0.657</v>
      </c>
      <c r="J45">
        <f t="shared" si="1"/>
        <v>0.028380129589632833</v>
      </c>
      <c r="K45">
        <f t="shared" si="0"/>
        <v>35.23592085235921</v>
      </c>
      <c r="L45">
        <f>1/((I46)/H45)</f>
        <v>24.65388711395101</v>
      </c>
    </row>
    <row r="46" spans="8:12" ht="12.75">
      <c r="H46">
        <v>33.15</v>
      </c>
      <c r="I46" s="3">
        <v>0.939</v>
      </c>
      <c r="J46">
        <f t="shared" si="1"/>
        <v>0.02832579185520362</v>
      </c>
      <c r="K46">
        <f t="shared" si="0"/>
        <v>35.30351437699681</v>
      </c>
      <c r="L46">
        <f>1/((I47)/H46)</f>
        <v>27.083333333333332</v>
      </c>
    </row>
    <row r="47" spans="1:12" ht="12.75">
      <c r="A47" t="s">
        <v>7</v>
      </c>
      <c r="G47" t="s">
        <v>7</v>
      </c>
      <c r="H47">
        <v>43.15</v>
      </c>
      <c r="I47" s="3">
        <v>1.224</v>
      </c>
      <c r="J47">
        <f t="shared" si="1"/>
        <v>0.028366164542294323</v>
      </c>
      <c r="K47">
        <f t="shared" si="0"/>
        <v>35.25326797385621</v>
      </c>
      <c r="L47">
        <f>1/((I48)/H47)</f>
        <v>28.652058432934925</v>
      </c>
    </row>
    <row r="48" spans="8:12" ht="12.75">
      <c r="H48">
        <v>53.15</v>
      </c>
      <c r="I48" s="3">
        <v>1.506</v>
      </c>
      <c r="J48">
        <f t="shared" si="1"/>
        <v>0.028334901222953904</v>
      </c>
      <c r="K48">
        <f t="shared" si="0"/>
        <v>35.29216467463479</v>
      </c>
      <c r="L48" t="s">
        <v>7</v>
      </c>
    </row>
    <row r="49" spans="8:12" ht="12.75">
      <c r="H49">
        <v>227</v>
      </c>
      <c r="I49" s="3">
        <v>6.381</v>
      </c>
      <c r="J49">
        <f t="shared" si="1"/>
        <v>0.02811013215859031</v>
      </c>
      <c r="K49">
        <f t="shared" si="0"/>
        <v>35.57436138536279</v>
      </c>
      <c r="L49" t="s">
        <v>7</v>
      </c>
    </row>
    <row r="50" spans="1:12" ht="12.75">
      <c r="A50" t="s">
        <v>57</v>
      </c>
      <c r="H50" t="s">
        <v>7</v>
      </c>
      <c r="I50" s="3"/>
      <c r="J50" t="s">
        <v>7</v>
      </c>
      <c r="K50" t="s">
        <v>7</v>
      </c>
      <c r="L50" t="s">
        <v>7</v>
      </c>
    </row>
    <row r="51" spans="1:9" ht="12.75">
      <c r="A51" t="s">
        <v>58</v>
      </c>
      <c r="B51">
        <v>2.268</v>
      </c>
      <c r="C51" t="s">
        <v>61</v>
      </c>
      <c r="D51">
        <f>B52-B51</f>
        <v>0.8680000000000003</v>
      </c>
      <c r="E51" t="s">
        <v>62</v>
      </c>
      <c r="F51" t="s">
        <v>92</v>
      </c>
      <c r="I51" s="3"/>
    </row>
    <row r="52" spans="1:12" ht="12.75">
      <c r="A52" t="s">
        <v>59</v>
      </c>
      <c r="B52">
        <v>3.136</v>
      </c>
      <c r="H52" t="s">
        <v>74</v>
      </c>
      <c r="I52" t="s">
        <v>7</v>
      </c>
      <c r="J52">
        <f>AVERAGE(J44:J50)</f>
        <v>0.028301015458784235</v>
      </c>
      <c r="K52">
        <f>AVERAGE(K44:K49)</f>
        <v>35.33478193813354</v>
      </c>
      <c r="L52" t="e">
        <f>AVERAGE(L42:L45)</f>
        <v>#DIV/0!</v>
      </c>
    </row>
    <row r="53" spans="1:11" ht="12.75">
      <c r="A53" t="s">
        <v>75</v>
      </c>
      <c r="B53">
        <v>3.136</v>
      </c>
      <c r="C53" t="s">
        <v>76</v>
      </c>
      <c r="D53">
        <f>B53-B52</f>
        <v>0</v>
      </c>
      <c r="E53" t="s">
        <v>62</v>
      </c>
      <c r="K53" t="s">
        <v>78</v>
      </c>
    </row>
    <row r="54" spans="1:5" ht="12.75">
      <c r="A54" t="s">
        <v>60</v>
      </c>
      <c r="B54">
        <v>3.603</v>
      </c>
      <c r="C54" t="s">
        <v>0</v>
      </c>
      <c r="D54">
        <f>B54-B52</f>
        <v>0.4670000000000001</v>
      </c>
      <c r="E54" t="s">
        <v>62</v>
      </c>
    </row>
    <row r="56" ht="12.75">
      <c r="A56" t="s">
        <v>93</v>
      </c>
    </row>
    <row r="58" ht="12.75">
      <c r="D58" s="2"/>
    </row>
    <row r="59" ht="12.75">
      <c r="A59" t="s">
        <v>97</v>
      </c>
    </row>
    <row r="60" ht="12.75">
      <c r="A60" s="7">
        <v>38621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5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88</v>
      </c>
    </row>
    <row r="9" spans="1:5" ht="12.75">
      <c r="A9" t="s">
        <v>26</v>
      </c>
      <c r="B9" t="s">
        <v>30</v>
      </c>
      <c r="D9" t="s">
        <v>36</v>
      </c>
      <c r="E9" t="s">
        <v>42</v>
      </c>
    </row>
    <row r="10" spans="1:5" ht="12.75">
      <c r="A10" s="6">
        <v>0.0012207</v>
      </c>
      <c r="B10" s="1">
        <f>(A10*35.33478)-0.0431</f>
        <v>3.316594600000222E-05</v>
      </c>
      <c r="D10" s="2">
        <f>MAX(B10:B384)</f>
        <v>119.04924251200002</v>
      </c>
      <c r="E10">
        <f>D10/10</f>
        <v>11.904924251200002</v>
      </c>
    </row>
    <row r="11" spans="1:2" ht="12.75">
      <c r="A11" s="6">
        <v>0.0036621</v>
      </c>
      <c r="B11" s="1">
        <f aca="true" t="shared" si="0" ref="B11:B74">(A11*35.33478)-0.0431</f>
        <v>0.086299497838</v>
      </c>
    </row>
    <row r="12" spans="1:2" ht="12.75">
      <c r="A12" s="6">
        <v>0.0036621</v>
      </c>
      <c r="B12" s="1">
        <f t="shared" si="0"/>
        <v>0.086299497838</v>
      </c>
    </row>
    <row r="13" spans="1:4" ht="12.75">
      <c r="A13" s="6">
        <v>0.0036621</v>
      </c>
      <c r="B13" s="1">
        <f t="shared" si="0"/>
        <v>0.086299497838</v>
      </c>
      <c r="D13" t="s">
        <v>7</v>
      </c>
    </row>
    <row r="14" spans="1:4" ht="12.75">
      <c r="A14" s="6">
        <v>0.0036621</v>
      </c>
      <c r="B14" s="1">
        <f t="shared" si="0"/>
        <v>0.086299497838</v>
      </c>
      <c r="D14" t="s">
        <v>7</v>
      </c>
    </row>
    <row r="15" spans="1:4" ht="12.75">
      <c r="A15" s="6">
        <v>0.0073242</v>
      </c>
      <c r="B15" s="1">
        <f t="shared" si="0"/>
        <v>0.215698995676</v>
      </c>
      <c r="D15" t="s">
        <v>7</v>
      </c>
    </row>
    <row r="16" spans="1:2" ht="12.75">
      <c r="A16" s="6">
        <v>0.0073242</v>
      </c>
      <c r="B16" s="1">
        <f t="shared" si="0"/>
        <v>0.215698995676</v>
      </c>
    </row>
    <row r="17" spans="1:2" ht="12.75">
      <c r="A17" s="6">
        <v>0.0085449</v>
      </c>
      <c r="B17" s="1">
        <f t="shared" si="0"/>
        <v>0.25883216162199996</v>
      </c>
    </row>
    <row r="18" spans="1:2" ht="12.75">
      <c r="A18" s="6">
        <v>0.0097656</v>
      </c>
      <c r="B18" s="1">
        <f t="shared" si="0"/>
        <v>0.301965327568</v>
      </c>
    </row>
    <row r="19" spans="1:2" ht="12.75">
      <c r="A19" s="6">
        <v>0.0061035</v>
      </c>
      <c r="B19" s="1">
        <f t="shared" si="0"/>
        <v>0.17256582973000004</v>
      </c>
    </row>
    <row r="20" spans="1:2" ht="12.75">
      <c r="A20" s="6">
        <v>0.015869</v>
      </c>
      <c r="B20" s="1">
        <f t="shared" si="0"/>
        <v>0.51762762382</v>
      </c>
    </row>
    <row r="21" spans="1:2" ht="12.75">
      <c r="A21" s="6">
        <v>0.01709</v>
      </c>
      <c r="B21" s="1">
        <f t="shared" si="0"/>
        <v>0.5607713902</v>
      </c>
    </row>
    <row r="22" spans="1:2" ht="12.75">
      <c r="A22" s="6">
        <v>0.014648</v>
      </c>
      <c r="B22" s="1">
        <f t="shared" si="0"/>
        <v>0.47448385744</v>
      </c>
    </row>
    <row r="23" spans="1:2" ht="12.75">
      <c r="A23" s="6">
        <v>0.024414</v>
      </c>
      <c r="B23" s="1">
        <f t="shared" si="0"/>
        <v>0.8195633189200001</v>
      </c>
    </row>
    <row r="24" spans="1:2" ht="12.75">
      <c r="A24" s="6">
        <v>0.031738</v>
      </c>
      <c r="B24" s="1">
        <f t="shared" si="0"/>
        <v>1.0783552476400002</v>
      </c>
    </row>
    <row r="25" spans="1:2" ht="12.75">
      <c r="A25" s="6">
        <v>0.043945</v>
      </c>
      <c r="B25" s="1">
        <f t="shared" si="0"/>
        <v>1.5096869071</v>
      </c>
    </row>
    <row r="26" spans="1:2" ht="12.75">
      <c r="A26" s="6">
        <v>0.062256</v>
      </c>
      <c r="B26" s="1">
        <f t="shared" si="0"/>
        <v>2.15670206368</v>
      </c>
    </row>
    <row r="27" spans="1:2" ht="12.75">
      <c r="A27" s="6">
        <v>0.08667</v>
      </c>
      <c r="B27" s="1">
        <f t="shared" si="0"/>
        <v>3.0193653826</v>
      </c>
    </row>
    <row r="28" spans="1:2" ht="12.75">
      <c r="A28" s="6">
        <v>0.11475</v>
      </c>
      <c r="B28" s="1">
        <f t="shared" si="0"/>
        <v>4.011566005000001</v>
      </c>
    </row>
    <row r="29" spans="1:2" ht="12.75">
      <c r="A29" s="6">
        <v>0.1709</v>
      </c>
      <c r="B29" s="1">
        <f t="shared" si="0"/>
        <v>5.9956139020000006</v>
      </c>
    </row>
    <row r="30" spans="1:2" ht="12.75">
      <c r="A30" s="6">
        <v>0.22827</v>
      </c>
      <c r="B30" s="1">
        <f t="shared" si="0"/>
        <v>8.022770230599999</v>
      </c>
    </row>
    <row r="31" spans="1:2" ht="12.75">
      <c r="A31" s="6">
        <v>0.28687</v>
      </c>
      <c r="B31" s="1">
        <f t="shared" si="0"/>
        <v>10.0933883386</v>
      </c>
    </row>
    <row r="32" spans="1:3" ht="12.75">
      <c r="A32" s="6">
        <v>0.35522</v>
      </c>
      <c r="B32" s="1">
        <f t="shared" si="0"/>
        <v>12.508520551599998</v>
      </c>
      <c r="C32" t="s">
        <v>51</v>
      </c>
    </row>
    <row r="33" spans="1:2" ht="12.75">
      <c r="A33" s="6">
        <v>0.61646</v>
      </c>
      <c r="B33" s="1">
        <f t="shared" si="0"/>
        <v>21.739378478800003</v>
      </c>
    </row>
    <row r="34" spans="1:2" ht="12.75">
      <c r="A34" s="6">
        <v>0.2002</v>
      </c>
      <c r="B34" s="1">
        <f t="shared" si="0"/>
        <v>7.030922956</v>
      </c>
    </row>
    <row r="35" spans="1:2" ht="12.75">
      <c r="A35" s="6">
        <v>0.41748</v>
      </c>
      <c r="B35" s="1">
        <f t="shared" si="0"/>
        <v>14.7084639544</v>
      </c>
    </row>
    <row r="36" spans="1:2" ht="12.75">
      <c r="A36" s="6">
        <v>1.6968</v>
      </c>
      <c r="B36" s="1">
        <f t="shared" si="0"/>
        <v>59.912954704</v>
      </c>
    </row>
    <row r="37" spans="1:2" ht="12.75">
      <c r="A37" s="6">
        <v>0.78857</v>
      </c>
      <c r="B37" s="1">
        <f t="shared" si="0"/>
        <v>27.820847464600003</v>
      </c>
    </row>
    <row r="38" spans="1:2" ht="12.75">
      <c r="A38" s="6">
        <v>1.2939</v>
      </c>
      <c r="B38" s="1">
        <f t="shared" si="0"/>
        <v>45.676571842</v>
      </c>
    </row>
    <row r="39" spans="1:2" ht="12.75">
      <c r="A39" s="6">
        <v>3.3704</v>
      </c>
      <c r="B39" s="1">
        <f t="shared" si="0"/>
        <v>119.04924251200002</v>
      </c>
    </row>
    <row r="40" spans="1:2" ht="12.75">
      <c r="A40" s="6">
        <v>2.3254</v>
      </c>
      <c r="B40" s="1">
        <f t="shared" si="0"/>
        <v>82.12439741200001</v>
      </c>
    </row>
    <row r="41" spans="1:2" ht="12.75">
      <c r="A41" s="6">
        <v>2.2375</v>
      </c>
      <c r="B41" s="1">
        <f t="shared" si="0"/>
        <v>79.01847025000001</v>
      </c>
    </row>
    <row r="42" spans="1:2" ht="12.75">
      <c r="A42" s="6">
        <v>3.2642</v>
      </c>
      <c r="B42" s="1">
        <f t="shared" si="0"/>
        <v>115.29668887600002</v>
      </c>
    </row>
    <row r="43" spans="1:2" ht="12.75">
      <c r="A43" s="6">
        <v>2.1301</v>
      </c>
      <c r="B43" s="1">
        <f t="shared" si="0"/>
        <v>75.22351487800002</v>
      </c>
    </row>
    <row r="44" spans="1:2" ht="12.75">
      <c r="A44" s="6">
        <v>3.0603</v>
      </c>
      <c r="B44" s="1">
        <f t="shared" si="0"/>
        <v>108.09192723400001</v>
      </c>
    </row>
    <row r="45" spans="1:2" ht="12.75">
      <c r="A45" s="6">
        <v>2.9236</v>
      </c>
      <c r="B45" s="1">
        <f t="shared" si="0"/>
        <v>103.26166280800001</v>
      </c>
    </row>
    <row r="46" spans="1:2" ht="12.75">
      <c r="A46" s="6">
        <v>2.6978</v>
      </c>
      <c r="B46" s="1">
        <f t="shared" si="0"/>
        <v>95.28306948400001</v>
      </c>
    </row>
    <row r="47" spans="1:2" ht="12.75">
      <c r="A47" s="6">
        <v>3.324</v>
      </c>
      <c r="B47" s="1">
        <f t="shared" si="0"/>
        <v>117.40970872000001</v>
      </c>
    </row>
    <row r="48" spans="1:2" ht="12.75">
      <c r="A48" s="6">
        <v>2.8955</v>
      </c>
      <c r="B48" s="1">
        <f t="shared" si="0"/>
        <v>102.26875549000002</v>
      </c>
    </row>
    <row r="49" spans="1:2" ht="12.75">
      <c r="A49" s="6">
        <v>3.1006</v>
      </c>
      <c r="B49" s="1">
        <f t="shared" si="0"/>
        <v>109.51591886800001</v>
      </c>
    </row>
    <row r="50" spans="1:2" ht="12.75">
      <c r="A50" s="6">
        <v>3.1958</v>
      </c>
      <c r="B50" s="1">
        <f t="shared" si="0"/>
        <v>112.87978992400002</v>
      </c>
    </row>
    <row r="51" spans="1:2" ht="12.75">
      <c r="A51" s="6">
        <v>2.9236</v>
      </c>
      <c r="B51" s="1">
        <f t="shared" si="0"/>
        <v>103.26166280800001</v>
      </c>
    </row>
    <row r="52" spans="1:2" ht="12.75">
      <c r="A52" s="6">
        <v>3.147</v>
      </c>
      <c r="B52" s="1">
        <f t="shared" si="0"/>
        <v>111.15545266000001</v>
      </c>
    </row>
    <row r="53" spans="1:2" ht="12.75">
      <c r="A53" s="6">
        <v>2.9517</v>
      </c>
      <c r="B53" s="1">
        <f t="shared" si="0"/>
        <v>104.25457012600002</v>
      </c>
    </row>
    <row r="54" spans="1:2" ht="12.75">
      <c r="A54" s="6">
        <v>2.9529</v>
      </c>
      <c r="B54" s="1">
        <f t="shared" si="0"/>
        <v>104.296971862</v>
      </c>
    </row>
    <row r="55" spans="1:2" ht="12.75">
      <c r="A55" s="6">
        <v>3.0383</v>
      </c>
      <c r="B55" s="1">
        <f t="shared" si="0"/>
        <v>107.31456207400001</v>
      </c>
    </row>
    <row r="56" spans="1:2" ht="12.75">
      <c r="A56" s="6">
        <v>2.8259</v>
      </c>
      <c r="B56" s="1">
        <f t="shared" si="0"/>
        <v>99.809454802</v>
      </c>
    </row>
    <row r="57" spans="1:2" ht="12.75">
      <c r="A57" s="6">
        <v>3.0371</v>
      </c>
      <c r="B57" s="1">
        <f t="shared" si="0"/>
        <v>107.27216033800002</v>
      </c>
    </row>
    <row r="58" spans="1:2" ht="12.75">
      <c r="A58" s="6">
        <v>2.9285</v>
      </c>
      <c r="B58" s="1">
        <f t="shared" si="0"/>
        <v>103.43480323000001</v>
      </c>
    </row>
    <row r="59" spans="1:2" ht="12.75">
      <c r="A59" s="6">
        <v>2.8638</v>
      </c>
      <c r="B59" s="1">
        <f t="shared" si="0"/>
        <v>101.148642964</v>
      </c>
    </row>
    <row r="60" spans="1:2" ht="12.75">
      <c r="A60" s="6">
        <v>2.9578</v>
      </c>
      <c r="B60" s="1">
        <f t="shared" si="0"/>
        <v>104.47011228400002</v>
      </c>
    </row>
    <row r="61" spans="1:2" ht="12.75">
      <c r="A61" s="6">
        <v>2.7942</v>
      </c>
      <c r="B61" s="1">
        <f t="shared" si="0"/>
        <v>98.689342276</v>
      </c>
    </row>
    <row r="62" spans="1:2" ht="12.75">
      <c r="A62" s="6">
        <v>2.9053</v>
      </c>
      <c r="B62" s="1">
        <f t="shared" si="0"/>
        <v>102.61503633400001</v>
      </c>
    </row>
    <row r="63" spans="1:2" ht="12.75">
      <c r="A63" s="6">
        <v>2.9102</v>
      </c>
      <c r="B63" s="1">
        <f t="shared" si="0"/>
        <v>102.78817675600001</v>
      </c>
    </row>
    <row r="64" spans="1:2" ht="12.75">
      <c r="A64" s="6">
        <v>2.9565</v>
      </c>
      <c r="B64" s="1">
        <f t="shared" si="0"/>
        <v>104.42417707000001</v>
      </c>
    </row>
    <row r="65" spans="1:2" ht="12.75">
      <c r="A65" s="6">
        <v>3.2764</v>
      </c>
      <c r="B65" s="1">
        <f t="shared" si="0"/>
        <v>115.72777319200002</v>
      </c>
    </row>
    <row r="66" spans="1:2" ht="12.75">
      <c r="A66" s="6">
        <v>3.0835</v>
      </c>
      <c r="B66" s="1">
        <f t="shared" si="0"/>
        <v>108.91169413</v>
      </c>
    </row>
    <row r="67" spans="1:2" ht="12.75">
      <c r="A67" s="6">
        <v>3.158</v>
      </c>
      <c r="B67" s="1">
        <f t="shared" si="0"/>
        <v>111.54413524</v>
      </c>
    </row>
    <row r="68" spans="1:2" ht="12.75">
      <c r="A68" s="6">
        <v>3.1482</v>
      </c>
      <c r="B68" s="1">
        <f t="shared" si="0"/>
        <v>111.19785439600001</v>
      </c>
    </row>
    <row r="69" spans="1:2" ht="12.75">
      <c r="A69" s="6">
        <v>2.9517</v>
      </c>
      <c r="B69" s="1">
        <f t="shared" si="0"/>
        <v>104.25457012600002</v>
      </c>
    </row>
    <row r="70" spans="1:2" ht="12.75">
      <c r="A70" s="6">
        <v>3.0432</v>
      </c>
      <c r="B70" s="1">
        <f t="shared" si="0"/>
        <v>107.48770249600001</v>
      </c>
    </row>
    <row r="71" spans="1:2" ht="12.75">
      <c r="A71" s="6">
        <v>2.8894</v>
      </c>
      <c r="B71" s="1">
        <f t="shared" si="0"/>
        <v>102.05321333200001</v>
      </c>
    </row>
    <row r="72" spans="1:2" ht="12.75">
      <c r="A72" s="6">
        <v>2.9041</v>
      </c>
      <c r="B72" s="1">
        <f t="shared" si="0"/>
        <v>102.57263459800002</v>
      </c>
    </row>
    <row r="73" spans="1:2" ht="12.75">
      <c r="A73" s="6">
        <v>3.0103</v>
      </c>
      <c r="B73" s="1">
        <f t="shared" si="0"/>
        <v>106.32518823400001</v>
      </c>
    </row>
    <row r="74" spans="1:2" ht="12.75">
      <c r="A74" s="6">
        <v>2.8467</v>
      </c>
      <c r="B74" s="1">
        <f t="shared" si="0"/>
        <v>100.544418226</v>
      </c>
    </row>
    <row r="75" spans="1:2" ht="12.75">
      <c r="A75" s="6">
        <v>2.9065</v>
      </c>
      <c r="B75" s="1">
        <f aca="true" t="shared" si="1" ref="B75:B138">(A75*35.33478)-0.0431</f>
        <v>102.65743807000001</v>
      </c>
    </row>
    <row r="76" spans="1:2" ht="12.75">
      <c r="A76" s="6">
        <v>2.8931</v>
      </c>
      <c r="B76" s="1">
        <f t="shared" si="1"/>
        <v>102.18395201800001</v>
      </c>
    </row>
    <row r="77" spans="1:2" ht="12.75">
      <c r="A77" s="6">
        <v>2.6892</v>
      </c>
      <c r="B77" s="1">
        <f t="shared" si="1"/>
        <v>94.979190376</v>
      </c>
    </row>
    <row r="78" spans="1:2" ht="12.75">
      <c r="A78" s="6">
        <v>2.7844</v>
      </c>
      <c r="B78" s="1">
        <f t="shared" si="1"/>
        <v>98.34306143200001</v>
      </c>
    </row>
    <row r="79" spans="1:2" ht="12.75">
      <c r="A79" s="6">
        <v>2.7991</v>
      </c>
      <c r="B79" s="1">
        <f t="shared" si="1"/>
        <v>98.86248269800002</v>
      </c>
    </row>
    <row r="80" spans="1:2" ht="12.75">
      <c r="A80" s="6">
        <v>2.6929</v>
      </c>
      <c r="B80" s="1">
        <f t="shared" si="1"/>
        <v>95.109929062</v>
      </c>
    </row>
    <row r="81" spans="1:2" ht="12.75">
      <c r="A81" s="6">
        <v>2.7527</v>
      </c>
      <c r="B81" s="1">
        <f t="shared" si="1"/>
        <v>97.22294890600001</v>
      </c>
    </row>
    <row r="82" spans="1:2" ht="12.75">
      <c r="A82" s="6">
        <v>2.6904</v>
      </c>
      <c r="B82" s="1">
        <f t="shared" si="1"/>
        <v>95.02159211200001</v>
      </c>
    </row>
    <row r="83" spans="1:2" ht="12.75">
      <c r="A83" s="6">
        <v>2.6709</v>
      </c>
      <c r="B83" s="1">
        <f t="shared" si="1"/>
        <v>94.33256390200002</v>
      </c>
    </row>
    <row r="84" spans="1:2" ht="12.75">
      <c r="A84" s="6">
        <v>2.7686</v>
      </c>
      <c r="B84" s="1">
        <f t="shared" si="1"/>
        <v>97.78477190800001</v>
      </c>
    </row>
    <row r="85" spans="1:2" ht="12.75">
      <c r="A85" s="6">
        <v>2.6416</v>
      </c>
      <c r="B85" s="1">
        <f t="shared" si="1"/>
        <v>93.29725484800001</v>
      </c>
    </row>
    <row r="86" spans="1:2" ht="12.75">
      <c r="A86" s="6">
        <v>2.6892</v>
      </c>
      <c r="B86" s="1">
        <f t="shared" si="1"/>
        <v>94.979190376</v>
      </c>
    </row>
    <row r="87" spans="1:2" ht="12.75">
      <c r="A87" s="6">
        <v>2.8345</v>
      </c>
      <c r="B87" s="1">
        <f t="shared" si="1"/>
        <v>100.11333391000001</v>
      </c>
    </row>
    <row r="88" spans="1:2" ht="12.75">
      <c r="A88" s="6">
        <v>2.4744</v>
      </c>
      <c r="B88" s="1">
        <f t="shared" si="1"/>
        <v>87.38927963200001</v>
      </c>
    </row>
    <row r="89" spans="1:2" ht="12.75">
      <c r="A89" s="6">
        <v>2.5659</v>
      </c>
      <c r="B89" s="1">
        <f t="shared" si="1"/>
        <v>90.62241200200002</v>
      </c>
    </row>
    <row r="90" spans="1:2" ht="12.75">
      <c r="A90" s="6">
        <v>2.5293</v>
      </c>
      <c r="B90" s="1">
        <f t="shared" si="1"/>
        <v>89.32915905400002</v>
      </c>
    </row>
    <row r="91" spans="1:2" ht="12.75">
      <c r="A91" s="6">
        <v>2.4341</v>
      </c>
      <c r="B91" s="1">
        <f t="shared" si="1"/>
        <v>85.96528799800001</v>
      </c>
    </row>
    <row r="92" spans="1:2" ht="12.75">
      <c r="A92" s="6">
        <v>2.5464</v>
      </c>
      <c r="B92" s="1">
        <f t="shared" si="1"/>
        <v>89.93338379200001</v>
      </c>
    </row>
    <row r="93" spans="1:2" ht="12.75">
      <c r="A93" s="6">
        <v>2.4146</v>
      </c>
      <c r="B93" s="1">
        <f t="shared" si="1"/>
        <v>85.27625978800002</v>
      </c>
    </row>
    <row r="94" spans="1:2" ht="12.75">
      <c r="A94" s="6">
        <v>2.4365</v>
      </c>
      <c r="B94" s="1">
        <f t="shared" si="1"/>
        <v>86.05009147000001</v>
      </c>
    </row>
    <row r="95" spans="1:2" ht="12.75">
      <c r="A95" s="6">
        <v>2.4695</v>
      </c>
      <c r="B95" s="1">
        <f t="shared" si="1"/>
        <v>87.21613921000001</v>
      </c>
    </row>
    <row r="96" spans="1:2" ht="12.75">
      <c r="A96" s="6">
        <v>2.3669</v>
      </c>
      <c r="B96" s="1">
        <f t="shared" si="1"/>
        <v>83.590790782</v>
      </c>
    </row>
    <row r="97" spans="1:2" ht="12.75">
      <c r="A97" s="6">
        <v>2.5305</v>
      </c>
      <c r="B97" s="1">
        <f t="shared" si="1"/>
        <v>89.37156079</v>
      </c>
    </row>
    <row r="98" spans="1:2" ht="12.75">
      <c r="A98" s="6">
        <v>2.5134</v>
      </c>
      <c r="B98" s="1">
        <f t="shared" si="1"/>
        <v>88.767336052</v>
      </c>
    </row>
    <row r="99" spans="1:2" ht="12.75">
      <c r="A99" s="6">
        <v>2.5024</v>
      </c>
      <c r="B99" s="1">
        <f t="shared" si="1"/>
        <v>88.37865347200001</v>
      </c>
    </row>
    <row r="100" spans="1:2" ht="12.75">
      <c r="A100" s="6">
        <v>2.5977</v>
      </c>
      <c r="B100" s="1">
        <f t="shared" si="1"/>
        <v>91.74605800600001</v>
      </c>
    </row>
    <row r="101" spans="1:2" ht="12.75">
      <c r="A101" s="6">
        <v>2.5049</v>
      </c>
      <c r="B101" s="1">
        <f t="shared" si="1"/>
        <v>88.46699042200001</v>
      </c>
    </row>
    <row r="102" spans="1:2" ht="12.75">
      <c r="A102" s="6">
        <v>2.6099</v>
      </c>
      <c r="B102" s="1">
        <f t="shared" si="1"/>
        <v>92.17714232200001</v>
      </c>
    </row>
    <row r="103" spans="1:2" ht="12.75">
      <c r="A103" s="6">
        <v>2.5562</v>
      </c>
      <c r="B103" s="1">
        <f t="shared" si="1"/>
        <v>90.279664636</v>
      </c>
    </row>
    <row r="104" spans="1:2" ht="12.75">
      <c r="A104" s="6">
        <v>2.5098</v>
      </c>
      <c r="B104" s="1">
        <f t="shared" si="1"/>
        <v>88.640130844</v>
      </c>
    </row>
    <row r="105" spans="1:2" ht="12.75">
      <c r="A105" s="6">
        <v>2.583</v>
      </c>
      <c r="B105" s="1">
        <f t="shared" si="1"/>
        <v>91.22663674000002</v>
      </c>
    </row>
    <row r="106" spans="1:2" ht="12.75">
      <c r="A106" s="6">
        <v>2.5085</v>
      </c>
      <c r="B106" s="1">
        <f t="shared" si="1"/>
        <v>88.59419563000002</v>
      </c>
    </row>
    <row r="107" spans="1:2" ht="12.75">
      <c r="A107" s="6">
        <v>2.6086</v>
      </c>
      <c r="B107" s="1">
        <f t="shared" si="1"/>
        <v>92.13120710800001</v>
      </c>
    </row>
    <row r="108" spans="1:2" ht="12.75">
      <c r="A108" s="6">
        <v>2.5977</v>
      </c>
      <c r="B108" s="1">
        <f t="shared" si="1"/>
        <v>91.74605800600001</v>
      </c>
    </row>
    <row r="109" spans="1:2" ht="12.75">
      <c r="A109" s="6">
        <v>2.5134</v>
      </c>
      <c r="B109" s="1">
        <f t="shared" si="1"/>
        <v>88.767336052</v>
      </c>
    </row>
    <row r="110" spans="1:2" ht="12.75">
      <c r="A110" s="6">
        <v>2.5537</v>
      </c>
      <c r="B110" s="1">
        <f t="shared" si="1"/>
        <v>90.19132768600001</v>
      </c>
    </row>
    <row r="111" spans="1:2" ht="12.75">
      <c r="A111" s="6">
        <v>2.5232</v>
      </c>
      <c r="B111" s="1">
        <f t="shared" si="1"/>
        <v>89.11361689600001</v>
      </c>
    </row>
    <row r="112" spans="1:2" ht="12.75">
      <c r="A112" s="6">
        <v>2.4902</v>
      </c>
      <c r="B112" s="1">
        <f t="shared" si="1"/>
        <v>87.94756915600001</v>
      </c>
    </row>
    <row r="113" spans="1:2" ht="12.75">
      <c r="A113" s="6">
        <v>2.4829</v>
      </c>
      <c r="B113" s="1">
        <f t="shared" si="1"/>
        <v>87.689625262</v>
      </c>
    </row>
    <row r="114" spans="1:2" ht="12.75">
      <c r="A114" s="6">
        <v>2.4487</v>
      </c>
      <c r="B114" s="1">
        <f t="shared" si="1"/>
        <v>86.48117578600001</v>
      </c>
    </row>
    <row r="115" spans="1:2" ht="12.75">
      <c r="A115" s="6">
        <v>2.4268</v>
      </c>
      <c r="B115" s="1">
        <f t="shared" si="1"/>
        <v>85.70734410400001</v>
      </c>
    </row>
    <row r="116" spans="1:2" ht="12.75">
      <c r="A116" s="6">
        <v>2.3938</v>
      </c>
      <c r="B116" s="1">
        <f t="shared" si="1"/>
        <v>84.54129636400002</v>
      </c>
    </row>
    <row r="117" spans="1:2" ht="12.75">
      <c r="A117" s="6">
        <v>2.4011</v>
      </c>
      <c r="B117" s="1">
        <f t="shared" si="1"/>
        <v>84.79924025800001</v>
      </c>
    </row>
    <row r="118" spans="1:2" ht="12.75">
      <c r="A118" s="6">
        <v>2.3779</v>
      </c>
      <c r="B118" s="1">
        <f t="shared" si="1"/>
        <v>83.97947336200001</v>
      </c>
    </row>
    <row r="119" spans="1:2" ht="12.75">
      <c r="A119" s="6">
        <v>2.3853</v>
      </c>
      <c r="B119" s="1">
        <f t="shared" si="1"/>
        <v>84.24095073400001</v>
      </c>
    </row>
    <row r="120" spans="1:2" ht="12.75">
      <c r="A120" s="6">
        <v>2.384</v>
      </c>
      <c r="B120" s="1">
        <f t="shared" si="1"/>
        <v>84.19501552000001</v>
      </c>
    </row>
    <row r="121" spans="1:2" ht="12.75">
      <c r="A121" s="6">
        <v>2.2925</v>
      </c>
      <c r="B121" s="1">
        <f t="shared" si="1"/>
        <v>80.96188315</v>
      </c>
    </row>
    <row r="122" spans="1:2" ht="12.75">
      <c r="A122" s="6">
        <v>2.2766</v>
      </c>
      <c r="B122" s="1">
        <f t="shared" si="1"/>
        <v>80.40006014800001</v>
      </c>
    </row>
    <row r="123" spans="1:2" ht="12.75">
      <c r="A123" s="6">
        <v>2.323</v>
      </c>
      <c r="B123" s="1">
        <f t="shared" si="1"/>
        <v>82.03959394</v>
      </c>
    </row>
    <row r="124" spans="1:2" ht="12.75">
      <c r="A124" s="6">
        <v>2.1729</v>
      </c>
      <c r="B124" s="1">
        <f t="shared" si="1"/>
        <v>76.735843462</v>
      </c>
    </row>
    <row r="125" spans="1:2" ht="12.75">
      <c r="A125" s="6">
        <v>2.1326</v>
      </c>
      <c r="B125" s="1">
        <f t="shared" si="1"/>
        <v>75.31185182800002</v>
      </c>
    </row>
    <row r="126" spans="1:2" ht="12.75">
      <c r="A126" s="6">
        <v>2.1069</v>
      </c>
      <c r="B126" s="1">
        <f t="shared" si="1"/>
        <v>74.40374798200001</v>
      </c>
    </row>
    <row r="127" spans="1:2" ht="12.75">
      <c r="A127" s="6">
        <v>2.0105</v>
      </c>
      <c r="B127" s="1">
        <f t="shared" si="1"/>
        <v>70.99747519</v>
      </c>
    </row>
    <row r="128" spans="1:2" ht="12.75">
      <c r="A128" s="6">
        <v>2.0947</v>
      </c>
      <c r="B128" s="1">
        <f t="shared" si="1"/>
        <v>73.972663666</v>
      </c>
    </row>
    <row r="129" spans="1:2" ht="12.75">
      <c r="A129" s="6">
        <v>1.8689</v>
      </c>
      <c r="B129" s="1">
        <f t="shared" si="1"/>
        <v>65.99407034200001</v>
      </c>
    </row>
    <row r="130" spans="1:2" ht="12.75">
      <c r="A130" s="6">
        <v>1.8311</v>
      </c>
      <c r="B130" s="1">
        <f t="shared" si="1"/>
        <v>64.65841565800001</v>
      </c>
    </row>
    <row r="131" spans="1:2" ht="12.75">
      <c r="A131" s="6">
        <v>1.7554</v>
      </c>
      <c r="B131" s="1">
        <f t="shared" si="1"/>
        <v>61.983572812000006</v>
      </c>
    </row>
    <row r="132" spans="1:2" ht="12.75">
      <c r="A132" s="6">
        <v>1.6052</v>
      </c>
      <c r="B132" s="1">
        <f t="shared" si="1"/>
        <v>56.676288856</v>
      </c>
    </row>
    <row r="133" spans="1:2" ht="12.75">
      <c r="A133" s="6">
        <v>1.5405</v>
      </c>
      <c r="B133" s="1">
        <f t="shared" si="1"/>
        <v>54.39012859</v>
      </c>
    </row>
    <row r="134" spans="1:2" ht="12.75">
      <c r="A134" s="6">
        <v>1.3623</v>
      </c>
      <c r="B134" s="1">
        <f t="shared" si="1"/>
        <v>48.093470794000005</v>
      </c>
    </row>
    <row r="135" spans="1:2" ht="12.75">
      <c r="A135" s="6">
        <v>1.2964</v>
      </c>
      <c r="B135" s="1">
        <f t="shared" si="1"/>
        <v>45.764908792</v>
      </c>
    </row>
    <row r="136" spans="1:2" ht="12.75">
      <c r="A136" s="6">
        <v>1.217</v>
      </c>
      <c r="B136" s="1">
        <f t="shared" si="1"/>
        <v>42.95932726</v>
      </c>
    </row>
    <row r="137" spans="1:2" ht="12.75">
      <c r="A137" s="6">
        <v>1.0388</v>
      </c>
      <c r="B137" s="1">
        <f t="shared" si="1"/>
        <v>36.662669464</v>
      </c>
    </row>
    <row r="138" spans="1:2" ht="12.75">
      <c r="A138" s="6">
        <v>1.0217</v>
      </c>
      <c r="B138" s="1">
        <f t="shared" si="1"/>
        <v>36.058444726000005</v>
      </c>
    </row>
    <row r="139" spans="1:2" ht="12.75">
      <c r="A139" s="6">
        <v>0.9082</v>
      </c>
      <c r="B139" s="1">
        <f aca="true" t="shared" si="2" ref="B139:B167">(A139*35.33478)-0.0431</f>
        <v>32.047947196</v>
      </c>
    </row>
    <row r="140" spans="1:2" ht="12.75">
      <c r="A140" s="6">
        <v>0.78125</v>
      </c>
      <c r="B140" s="1">
        <f t="shared" si="2"/>
        <v>27.562196875</v>
      </c>
    </row>
    <row r="141" spans="1:2" ht="12.75">
      <c r="A141" s="6">
        <v>0.68359</v>
      </c>
      <c r="B141" s="1">
        <f t="shared" si="2"/>
        <v>24.111402260200002</v>
      </c>
    </row>
    <row r="142" spans="1:2" ht="12.75">
      <c r="A142" s="6">
        <v>0.40771</v>
      </c>
      <c r="B142" s="1">
        <f t="shared" si="2"/>
        <v>14.363243153800001</v>
      </c>
    </row>
    <row r="143" spans="1:3" ht="12.75">
      <c r="A143" s="6">
        <v>0.29785</v>
      </c>
      <c r="B143" s="1">
        <f t="shared" si="2"/>
        <v>10.481364223</v>
      </c>
      <c r="C143" t="s">
        <v>80</v>
      </c>
    </row>
    <row r="144" spans="1:2" ht="12.75">
      <c r="A144" s="6">
        <v>0.22339</v>
      </c>
      <c r="B144" s="1">
        <f t="shared" si="2"/>
        <v>7.8503365042</v>
      </c>
    </row>
    <row r="145" spans="1:2" ht="12.75">
      <c r="A145" s="6">
        <v>0.13306</v>
      </c>
      <c r="B145" s="1">
        <f t="shared" si="2"/>
        <v>4.658545826800001</v>
      </c>
    </row>
    <row r="146" spans="1:2" ht="12.75">
      <c r="A146" s="6">
        <v>0.12329</v>
      </c>
      <c r="B146" s="1">
        <f t="shared" si="2"/>
        <v>4.3133250262</v>
      </c>
    </row>
    <row r="147" spans="1:2" ht="12.75">
      <c r="A147" s="6">
        <v>0.070801</v>
      </c>
      <c r="B147" s="1">
        <f t="shared" si="2"/>
        <v>2.45863775878</v>
      </c>
    </row>
    <row r="148" spans="1:2" ht="12.75">
      <c r="A148" s="6">
        <v>0.047607</v>
      </c>
      <c r="B148" s="1">
        <f t="shared" si="2"/>
        <v>1.63908287146</v>
      </c>
    </row>
    <row r="149" spans="1:2" ht="12.75">
      <c r="A149" s="6">
        <v>0.025635</v>
      </c>
      <c r="B149" s="1">
        <f t="shared" si="2"/>
        <v>0.8627070853000001</v>
      </c>
    </row>
    <row r="150" spans="1:2" ht="12.75">
      <c r="A150" s="6">
        <v>0.0061035</v>
      </c>
      <c r="B150" s="1">
        <f t="shared" si="2"/>
        <v>0.17256582973000004</v>
      </c>
    </row>
    <row r="151" spans="1:2" ht="12.75">
      <c r="A151" s="6">
        <v>-0.0048828</v>
      </c>
      <c r="B151" s="1">
        <f t="shared" si="2"/>
        <v>-0.215632663784</v>
      </c>
    </row>
    <row r="152" spans="1:2" ht="12.75">
      <c r="A152" s="6">
        <v>-0.0012207</v>
      </c>
      <c r="B152" s="1">
        <f t="shared" si="2"/>
        <v>-0.086233165946</v>
      </c>
    </row>
    <row r="153" spans="1:2" ht="12.75">
      <c r="A153" s="6">
        <v>-0.012207</v>
      </c>
      <c r="B153" s="1">
        <f t="shared" si="2"/>
        <v>-0.4744316594600001</v>
      </c>
    </row>
    <row r="154" spans="1:2" ht="12.75">
      <c r="A154" s="6">
        <v>-0.010986</v>
      </c>
      <c r="B154" s="1">
        <f t="shared" si="2"/>
        <v>-0.43128789308000004</v>
      </c>
    </row>
    <row r="155" spans="1:2" ht="12.75">
      <c r="A155" s="6">
        <v>-0.0061035</v>
      </c>
      <c r="B155" s="1">
        <f t="shared" si="2"/>
        <v>-0.25876582973000006</v>
      </c>
    </row>
    <row r="156" spans="1:2" ht="12.75">
      <c r="A156" s="6">
        <v>-0.010986</v>
      </c>
      <c r="B156" s="1">
        <f t="shared" si="2"/>
        <v>-0.43128789308000004</v>
      </c>
    </row>
    <row r="157" spans="1:2" ht="12.75">
      <c r="A157" s="6">
        <v>-0.012207</v>
      </c>
      <c r="B157" s="1">
        <f t="shared" si="2"/>
        <v>-0.4744316594600001</v>
      </c>
    </row>
    <row r="158" spans="1:2" ht="12.75">
      <c r="A158" s="6">
        <v>-0.0073242</v>
      </c>
      <c r="B158" s="1">
        <f t="shared" si="2"/>
        <v>-0.301898995676</v>
      </c>
    </row>
    <row r="159" spans="1:2" ht="12.75">
      <c r="A159" s="6">
        <v>-0.010986</v>
      </c>
      <c r="B159" s="1">
        <f t="shared" si="2"/>
        <v>-0.43128789308000004</v>
      </c>
    </row>
    <row r="160" spans="1:2" ht="12.75">
      <c r="A160" s="6">
        <v>-0.010986</v>
      </c>
      <c r="B160" s="1">
        <f t="shared" si="2"/>
        <v>-0.43128789308000004</v>
      </c>
    </row>
    <row r="161" spans="1:2" ht="12.75">
      <c r="A161" s="6">
        <v>-0.0073242</v>
      </c>
      <c r="B161" s="1">
        <f t="shared" si="2"/>
        <v>-0.301898995676</v>
      </c>
    </row>
    <row r="162" spans="1:2" ht="12.75">
      <c r="A162" s="6">
        <v>-0.012207</v>
      </c>
      <c r="B162" s="1">
        <f t="shared" si="2"/>
        <v>-0.4744316594600001</v>
      </c>
    </row>
    <row r="163" spans="1:2" ht="12.75">
      <c r="A163" s="6">
        <v>-0.0073242</v>
      </c>
      <c r="B163" s="1">
        <f t="shared" si="2"/>
        <v>-0.301898995676</v>
      </c>
    </row>
    <row r="164" spans="1:2" ht="12.75">
      <c r="A164" s="6">
        <v>-0.0097656</v>
      </c>
      <c r="B164" s="1">
        <f t="shared" si="2"/>
        <v>-0.38816532756800004</v>
      </c>
    </row>
    <row r="165" spans="1:2" ht="12.75">
      <c r="A165" s="6">
        <v>-0.010986</v>
      </c>
      <c r="B165" s="1">
        <f t="shared" si="2"/>
        <v>-0.43128789308000004</v>
      </c>
    </row>
    <row r="166" spans="1:2" ht="12.75">
      <c r="A166" s="6">
        <v>-0.0085449</v>
      </c>
      <c r="B166" s="1">
        <f t="shared" si="2"/>
        <v>-0.345032161622</v>
      </c>
    </row>
    <row r="167" spans="1:2" ht="12.75">
      <c r="A167" s="6">
        <v>-0.012207</v>
      </c>
      <c r="B167" s="1">
        <f t="shared" si="2"/>
        <v>-0.4744316594600001</v>
      </c>
    </row>
    <row r="168" spans="1:2" ht="12.75">
      <c r="A168" s="6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6"/>
      <c r="B458" s="1"/>
    </row>
    <row r="459" spans="1:2" ht="12.75">
      <c r="A459" s="6"/>
      <c r="B459" s="1"/>
    </row>
    <row r="460" spans="1:2" ht="12.75">
      <c r="A460" s="6"/>
      <c r="B460" s="1"/>
    </row>
    <row r="461" spans="1:2" ht="12.75">
      <c r="A461" s="6"/>
      <c r="B461" s="1"/>
    </row>
    <row r="462" spans="1:2" ht="12.75">
      <c r="A462" s="6"/>
      <c r="B462" s="1"/>
    </row>
    <row r="463" spans="1:2" ht="12.75">
      <c r="A463" s="6"/>
      <c r="B463" s="1"/>
    </row>
    <row r="464" spans="1:2" ht="12.75">
      <c r="A464" s="6"/>
      <c r="B464" s="1"/>
    </row>
    <row r="465" spans="1:2" ht="12.75">
      <c r="A465" s="6"/>
      <c r="B465" s="1"/>
    </row>
    <row r="466" spans="1:2" ht="12.75">
      <c r="A466" s="6"/>
      <c r="B466" s="1"/>
    </row>
    <row r="467" spans="1:2" ht="12.75">
      <c r="A467" s="6"/>
      <c r="B467" s="1"/>
    </row>
    <row r="468" spans="1:2" ht="12.75">
      <c r="A468" s="6"/>
      <c r="B468" s="1"/>
    </row>
    <row r="469" spans="1:2" ht="12.75">
      <c r="A469" s="6"/>
      <c r="B469" s="1"/>
    </row>
    <row r="470" spans="1:2" ht="12.75">
      <c r="A470" s="6"/>
      <c r="B470" s="1"/>
    </row>
    <row r="471" spans="1:2" ht="12.75">
      <c r="A471" s="6"/>
      <c r="B471" s="1"/>
    </row>
    <row r="472" spans="1:2" ht="12.75">
      <c r="A472" s="6"/>
      <c r="B472" s="1"/>
    </row>
    <row r="473" spans="1:2" ht="12.75">
      <c r="A473" s="6"/>
      <c r="B473" s="1"/>
    </row>
    <row r="474" spans="1:2" ht="12.75">
      <c r="A474" s="6"/>
      <c r="B474" s="1"/>
    </row>
    <row r="475" spans="1:2" ht="12.75">
      <c r="A475" s="6"/>
      <c r="B475" s="1"/>
    </row>
    <row r="476" spans="1:2" ht="12.75">
      <c r="A476" s="6"/>
      <c r="B476" s="1"/>
    </row>
    <row r="477" spans="1:2" ht="12.75">
      <c r="A477" s="6"/>
      <c r="B477" s="1"/>
    </row>
    <row r="478" spans="1:2" ht="12.75">
      <c r="A478" s="6"/>
      <c r="B478" s="1"/>
    </row>
    <row r="479" spans="1:2" ht="12.75">
      <c r="A479" s="6"/>
      <c r="B479" s="1"/>
    </row>
    <row r="480" spans="1:2" ht="12.75">
      <c r="A480" s="6"/>
      <c r="B480" s="1"/>
    </row>
    <row r="481" spans="1:2" ht="12.75">
      <c r="A481" s="6"/>
      <c r="B481" s="1"/>
    </row>
    <row r="482" spans="1:2" ht="12.75">
      <c r="A482" s="6"/>
      <c r="B482" s="1"/>
    </row>
    <row r="483" spans="1:2" ht="12.75">
      <c r="A483" s="6"/>
      <c r="B483" s="1"/>
    </row>
    <row r="484" spans="1:2" ht="12.75">
      <c r="A484" s="6"/>
      <c r="B484" s="1"/>
    </row>
    <row r="485" spans="1:2" ht="12.75">
      <c r="A485" s="6"/>
      <c r="B485" s="1"/>
    </row>
    <row r="486" spans="1:2" ht="12.75">
      <c r="A486" s="6"/>
      <c r="B486" s="1"/>
    </row>
    <row r="487" spans="1:2" ht="12.75">
      <c r="A487" s="6"/>
      <c r="B487" s="1"/>
    </row>
    <row r="488" spans="1:2" ht="12.75">
      <c r="A488" s="6"/>
      <c r="B488" s="1"/>
    </row>
    <row r="489" spans="1:2" ht="12.75">
      <c r="A489" s="6"/>
      <c r="B489" s="1"/>
    </row>
    <row r="490" spans="1:2" ht="12.75">
      <c r="A490" s="6"/>
      <c r="B490" s="1"/>
    </row>
    <row r="491" spans="1:2" ht="12.75">
      <c r="A491" s="6"/>
      <c r="B491" s="1"/>
    </row>
    <row r="492" spans="1:2" ht="12.75">
      <c r="A492" s="6"/>
      <c r="B492" s="1"/>
    </row>
    <row r="493" spans="1:2" ht="12.75">
      <c r="A493" s="6"/>
      <c r="B493" s="1"/>
    </row>
    <row r="494" spans="1:2" ht="12.75">
      <c r="A494" s="6"/>
      <c r="B494" s="1"/>
    </row>
    <row r="495" spans="1:2" ht="12.75">
      <c r="A495" s="6"/>
      <c r="B495" s="1"/>
    </row>
    <row r="496" spans="1:2" ht="12.75">
      <c r="A496" s="6"/>
      <c r="B496" s="1"/>
    </row>
    <row r="497" spans="1:2" ht="12.75">
      <c r="A497" s="6"/>
      <c r="B497" s="1"/>
    </row>
    <row r="498" spans="1:2" ht="12.75">
      <c r="A498" s="6"/>
      <c r="B498" s="1"/>
    </row>
    <row r="499" spans="1:2" ht="12.75">
      <c r="A499" s="6"/>
      <c r="B499" s="1"/>
    </row>
    <row r="500" spans="1:2" ht="12.75">
      <c r="A500" s="6"/>
      <c r="B500" s="1"/>
    </row>
    <row r="501" spans="1:2" ht="12.75">
      <c r="A501" s="6"/>
      <c r="B501" s="1"/>
    </row>
    <row r="502" spans="1:2" ht="12.75">
      <c r="A502" s="6"/>
      <c r="B502" s="1"/>
    </row>
    <row r="503" spans="1:2" ht="12.75">
      <c r="A503" s="6"/>
      <c r="B503" s="1"/>
    </row>
    <row r="504" spans="1:2" ht="12.75">
      <c r="A504" s="6"/>
      <c r="B504" s="1"/>
    </row>
    <row r="505" spans="1:2" ht="12.75">
      <c r="A505" s="6"/>
      <c r="B505" s="1"/>
    </row>
    <row r="506" spans="1:2" ht="12.75">
      <c r="A506" s="6"/>
      <c r="B506" s="1"/>
    </row>
    <row r="507" spans="1:2" ht="12.75">
      <c r="A507" s="6"/>
      <c r="B507" s="1"/>
    </row>
    <row r="508" spans="1:2" ht="12.75">
      <c r="A508" s="6"/>
      <c r="B508" s="1"/>
    </row>
    <row r="509" spans="1:2" ht="12.75">
      <c r="A509" s="6"/>
      <c r="B509" s="1"/>
    </row>
    <row r="510" spans="1:2" ht="12.75">
      <c r="A510" s="6"/>
      <c r="B510" s="1"/>
    </row>
    <row r="511" spans="1:2" ht="12.75">
      <c r="A511" s="6"/>
      <c r="B511" s="1"/>
    </row>
    <row r="512" spans="1:2" ht="12.75">
      <c r="A512" s="6"/>
      <c r="B512" s="1"/>
    </row>
    <row r="513" spans="1:2" ht="12.75">
      <c r="A513" s="6"/>
      <c r="B513" s="1"/>
    </row>
    <row r="514" spans="1:2" ht="12.75">
      <c r="A514" s="6"/>
      <c r="B514" s="1"/>
    </row>
    <row r="515" spans="1:2" ht="12.75">
      <c r="A515" s="6"/>
      <c r="B515" s="1"/>
    </row>
    <row r="516" spans="1:2" ht="12.75">
      <c r="A516" s="6"/>
      <c r="B516" s="1"/>
    </row>
    <row r="517" spans="1:2" ht="12.75">
      <c r="A517" s="6"/>
      <c r="B517" s="1"/>
    </row>
    <row r="518" spans="1:2" ht="12.75">
      <c r="A518" s="6"/>
      <c r="B518" s="1"/>
    </row>
    <row r="519" spans="1:2" ht="12.75">
      <c r="A519" s="6"/>
      <c r="B519" s="1"/>
    </row>
    <row r="520" spans="1:2" ht="12.75">
      <c r="A520" s="6"/>
      <c r="B520" s="1"/>
    </row>
    <row r="521" spans="1:2" ht="12.75">
      <c r="A521" s="6"/>
      <c r="B521" s="1"/>
    </row>
    <row r="522" spans="1:2" ht="12.75">
      <c r="A522" s="6"/>
      <c r="B522" s="1"/>
    </row>
    <row r="523" spans="1:2" ht="12.75">
      <c r="A523" s="6"/>
      <c r="B523" s="1"/>
    </row>
    <row r="524" spans="1:2" ht="12.75">
      <c r="A524" s="6"/>
      <c r="B524" s="1"/>
    </row>
    <row r="525" spans="1:2" ht="12.75">
      <c r="A525" s="6"/>
      <c r="B525" s="1"/>
    </row>
    <row r="526" spans="1:2" ht="12.75">
      <c r="A526" s="6"/>
      <c r="B526" s="1"/>
    </row>
    <row r="527" spans="1:2" ht="12.75">
      <c r="A527" s="6"/>
      <c r="B527" s="1"/>
    </row>
    <row r="528" spans="1:2" ht="12.75">
      <c r="A528" s="6"/>
      <c r="B528" s="1"/>
    </row>
    <row r="529" spans="1:2" ht="12.75">
      <c r="A529" s="6"/>
      <c r="B529" s="1"/>
    </row>
    <row r="530" spans="1:2" ht="12.75">
      <c r="A530" s="6"/>
      <c r="B530" s="1"/>
    </row>
    <row r="531" spans="1:2" ht="12.75">
      <c r="A531" s="6"/>
      <c r="B531" s="1"/>
    </row>
    <row r="532" spans="1:2" ht="12.75">
      <c r="A532" s="6"/>
      <c r="B532" s="1"/>
    </row>
    <row r="533" spans="1:2" ht="12.75">
      <c r="A533" s="6"/>
      <c r="B533" s="1"/>
    </row>
    <row r="534" spans="1:2" ht="12.75">
      <c r="A534" s="6"/>
      <c r="B534" s="1"/>
    </row>
    <row r="535" spans="1:2" ht="12.75">
      <c r="A535" s="6"/>
      <c r="B535" s="1"/>
    </row>
    <row r="536" spans="1:2" ht="12.75">
      <c r="A536" s="6"/>
      <c r="B536" s="1"/>
    </row>
    <row r="537" spans="1:2" ht="12.75">
      <c r="A537" s="6"/>
      <c r="B537" s="1"/>
    </row>
    <row r="538" spans="1:2" ht="12.75">
      <c r="A538" s="6"/>
      <c r="B538" s="1"/>
    </row>
    <row r="539" spans="1:2" ht="12.75">
      <c r="A539" s="6"/>
      <c r="B539" s="1"/>
    </row>
    <row r="540" spans="1:2" ht="12.75">
      <c r="A540" s="6"/>
      <c r="B540" s="1"/>
    </row>
    <row r="541" spans="1:2" ht="12.75">
      <c r="A541" s="6"/>
      <c r="B541" s="1"/>
    </row>
    <row r="542" spans="1:2" ht="12.75">
      <c r="A542" s="6"/>
      <c r="B542" s="1"/>
    </row>
    <row r="543" spans="1:2" ht="12.75">
      <c r="A543" s="6"/>
      <c r="B543" s="1"/>
    </row>
    <row r="544" spans="1:2" ht="12.75">
      <c r="A544" s="6"/>
      <c r="B544" s="1"/>
    </row>
    <row r="545" spans="1:2" ht="12.75">
      <c r="A545" s="6"/>
      <c r="B545" s="1"/>
    </row>
    <row r="546" spans="1:2" ht="12.75">
      <c r="A546" s="6"/>
      <c r="B546" s="1"/>
    </row>
    <row r="547" spans="1:2" ht="12.75">
      <c r="A547" s="6"/>
      <c r="B547" s="1"/>
    </row>
    <row r="548" spans="1:2" ht="12.75">
      <c r="A548" s="6"/>
      <c r="B548" s="1"/>
    </row>
    <row r="549" spans="1:2" ht="12.75">
      <c r="A549" s="6"/>
      <c r="B549" s="1"/>
    </row>
    <row r="550" spans="1:2" ht="12.75">
      <c r="A550" s="6"/>
      <c r="B550" s="1"/>
    </row>
    <row r="551" spans="1:2" ht="12.75">
      <c r="A551" s="6"/>
      <c r="B551" s="1"/>
    </row>
    <row r="552" spans="1:2" ht="12.75">
      <c r="A552" s="6"/>
      <c r="B552" s="1"/>
    </row>
    <row r="553" spans="1:2" ht="12.75">
      <c r="A553" s="6"/>
      <c r="B553" s="1"/>
    </row>
    <row r="554" spans="1:2" ht="12.75">
      <c r="A554" s="6"/>
      <c r="B554" s="1"/>
    </row>
    <row r="555" spans="1:2" ht="12.75">
      <c r="A555" s="6"/>
      <c r="B555" s="1"/>
    </row>
    <row r="556" spans="1:2" ht="12.75">
      <c r="A556" s="6"/>
      <c r="B556" s="1"/>
    </row>
    <row r="557" spans="1:2" ht="12.75">
      <c r="A557" s="6"/>
      <c r="B557" s="1"/>
    </row>
    <row r="558" spans="1:2" ht="12.75">
      <c r="A558" s="6"/>
      <c r="B558" s="1"/>
    </row>
    <row r="559" spans="1:2" ht="12.75">
      <c r="A559" s="6"/>
      <c r="B559" s="1"/>
    </row>
    <row r="560" spans="1:2" ht="12.75">
      <c r="A560" s="6"/>
      <c r="B560" s="1"/>
    </row>
    <row r="561" spans="1:2" ht="12.75">
      <c r="A561" s="6"/>
      <c r="B561" s="1"/>
    </row>
    <row r="562" spans="1:2" ht="12.75">
      <c r="A562" s="6"/>
      <c r="B562" s="1"/>
    </row>
    <row r="563" spans="1:2" ht="12.75">
      <c r="A563" s="6"/>
      <c r="B563" s="1"/>
    </row>
    <row r="564" spans="1:2" ht="12.75">
      <c r="A564" s="6"/>
      <c r="B564" s="1"/>
    </row>
    <row r="565" spans="1:2" ht="12.75">
      <c r="A565" s="6"/>
      <c r="B565" s="1"/>
    </row>
    <row r="566" spans="1:2" ht="12.75">
      <c r="A566" s="6"/>
      <c r="B566" s="1"/>
    </row>
    <row r="567" spans="1:2" ht="12.75">
      <c r="A567" s="6"/>
      <c r="B567" s="1"/>
    </row>
    <row r="568" spans="1:2" ht="12.75">
      <c r="A568" s="6"/>
      <c r="B568" s="1"/>
    </row>
    <row r="569" spans="1:2" ht="12.75">
      <c r="A569" s="6"/>
      <c r="B569" s="1"/>
    </row>
    <row r="570" spans="1:2" ht="12.75">
      <c r="A570" s="6"/>
      <c r="B570" s="1"/>
    </row>
    <row r="571" spans="1:2" ht="12.75">
      <c r="A571" s="6"/>
      <c r="B571" s="1"/>
    </row>
    <row r="572" spans="1:2" ht="12.75">
      <c r="A572" s="6"/>
      <c r="B572" s="1"/>
    </row>
    <row r="573" spans="1:2" ht="12.75">
      <c r="A573" s="6"/>
      <c r="B573" s="1"/>
    </row>
    <row r="574" spans="1:2" ht="12.75">
      <c r="A574" s="6"/>
      <c r="B574" s="1"/>
    </row>
    <row r="575" spans="1:2" ht="12.75">
      <c r="A575" s="6"/>
      <c r="B575" s="1"/>
    </row>
    <row r="576" spans="1:2" ht="12.75">
      <c r="A576" s="6"/>
      <c r="B576" s="1"/>
    </row>
    <row r="577" spans="1:2" ht="12.75">
      <c r="A577" s="6"/>
      <c r="B577" s="1"/>
    </row>
    <row r="578" spans="1:2" ht="12.75">
      <c r="A578" s="6"/>
      <c r="B578" s="1"/>
    </row>
    <row r="579" spans="1:2" ht="12.75">
      <c r="A579" s="6"/>
      <c r="B579" s="1"/>
    </row>
    <row r="580" spans="1:2" ht="12.75">
      <c r="A580" s="6"/>
      <c r="B580" s="1"/>
    </row>
    <row r="581" spans="1:2" ht="12.75">
      <c r="A581" s="6"/>
      <c r="B581" s="1"/>
    </row>
    <row r="582" spans="1:2" ht="12.75">
      <c r="A582" s="6"/>
      <c r="B582" s="1"/>
    </row>
    <row r="583" spans="1:2" ht="12.75">
      <c r="A583" s="6"/>
      <c r="B583" s="1"/>
    </row>
    <row r="584" spans="1:2" ht="12.75">
      <c r="A584" s="6"/>
      <c r="B584" s="1"/>
    </row>
    <row r="585" spans="1:2" ht="12.75">
      <c r="A585" s="6"/>
      <c r="B585" s="1"/>
    </row>
    <row r="586" spans="1:2" ht="12.75">
      <c r="A586" s="6"/>
      <c r="B586" s="1"/>
    </row>
    <row r="587" spans="1:2" ht="12.75">
      <c r="A587" s="6"/>
      <c r="B587" s="1"/>
    </row>
    <row r="588" spans="1:2" ht="12.75">
      <c r="A588" s="6"/>
      <c r="B588" s="1"/>
    </row>
    <row r="589" spans="1:2" ht="12.75">
      <c r="A589" s="6"/>
      <c r="B589" s="1"/>
    </row>
    <row r="590" spans="1:2" ht="12.75">
      <c r="A590" s="6"/>
      <c r="B590" s="1"/>
    </row>
    <row r="591" spans="1:2" ht="12.75">
      <c r="A591" s="6"/>
      <c r="B591" s="1"/>
    </row>
    <row r="592" spans="1:2" ht="12.75">
      <c r="A592" s="6"/>
      <c r="B592" s="1"/>
    </row>
    <row r="593" spans="1:2" ht="12.75">
      <c r="A593" s="6"/>
      <c r="B593" s="1"/>
    </row>
    <row r="594" spans="1:2" ht="12.75">
      <c r="A594" s="6"/>
      <c r="B594" s="1"/>
    </row>
    <row r="595" spans="1:2" ht="12.75">
      <c r="A595" s="6"/>
      <c r="B595" s="1"/>
    </row>
    <row r="596" spans="1:2" ht="12.75">
      <c r="A596" s="6"/>
      <c r="B596" s="1"/>
    </row>
    <row r="597" spans="1:2" ht="12.75">
      <c r="A597" s="6"/>
      <c r="B597" s="1"/>
    </row>
    <row r="598" spans="1:2" ht="12.75">
      <c r="A598" s="6"/>
      <c r="B598" s="1"/>
    </row>
    <row r="599" spans="1:2" ht="12.75">
      <c r="A599" s="6"/>
      <c r="B599" s="1"/>
    </row>
    <row r="600" spans="1:2" ht="12.75">
      <c r="A600" s="6"/>
      <c r="B600" s="1"/>
    </row>
    <row r="601" spans="1:2" ht="12.75">
      <c r="A601" s="6"/>
      <c r="B601" s="1"/>
    </row>
    <row r="602" spans="1:2" ht="12.75">
      <c r="A602" s="6"/>
      <c r="B602" s="1"/>
    </row>
    <row r="603" spans="1:2" ht="12.75">
      <c r="A603" s="6"/>
      <c r="B603" s="1"/>
    </row>
    <row r="604" spans="1:2" ht="12.75">
      <c r="A604" s="6"/>
      <c r="B604" s="1"/>
    </row>
    <row r="605" spans="1:2" ht="12.75">
      <c r="A605" s="6"/>
      <c r="B605" s="1"/>
    </row>
    <row r="606" spans="1:2" ht="12.75">
      <c r="A606" s="6"/>
      <c r="B606" s="1"/>
    </row>
    <row r="607" spans="1:2" ht="12.75">
      <c r="A607" s="6"/>
      <c r="B607" s="1"/>
    </row>
    <row r="608" spans="1:2" ht="12.75">
      <c r="A608" s="6"/>
      <c r="B608" s="1"/>
    </row>
    <row r="609" spans="1:2" ht="12.75">
      <c r="A609" s="6"/>
      <c r="B609" s="1"/>
    </row>
    <row r="610" spans="1:2" ht="12.75">
      <c r="A610" s="6"/>
      <c r="B610" s="1"/>
    </row>
    <row r="611" spans="1:2" ht="12.75">
      <c r="A611" s="6"/>
      <c r="B611" s="1"/>
    </row>
    <row r="612" spans="1:2" ht="12.75">
      <c r="A612" s="6"/>
      <c r="B612" s="1"/>
    </row>
    <row r="613" spans="1:2" ht="12.75">
      <c r="A613" s="6"/>
      <c r="B613" s="1"/>
    </row>
    <row r="614" spans="1:2" ht="12.75">
      <c r="A614" s="6"/>
      <c r="B614" s="1"/>
    </row>
    <row r="615" spans="1:2" ht="12.75">
      <c r="A615" s="6"/>
      <c r="B615" s="1"/>
    </row>
    <row r="616" spans="1:2" ht="12.75">
      <c r="A616" s="6"/>
      <c r="B616" s="1"/>
    </row>
    <row r="617" spans="1:2" ht="12.75">
      <c r="A617" s="6"/>
      <c r="B617" s="1"/>
    </row>
    <row r="618" spans="1:2" ht="12.75">
      <c r="A618" s="6"/>
      <c r="B618" s="1"/>
    </row>
    <row r="619" spans="1:2" ht="12.75">
      <c r="A619" s="6"/>
      <c r="B619" s="1"/>
    </row>
    <row r="620" spans="1:2" ht="12.75">
      <c r="A620" s="6"/>
      <c r="B620" s="1"/>
    </row>
    <row r="621" spans="1:2" ht="12.75">
      <c r="A621" s="6"/>
      <c r="B621" s="1"/>
    </row>
    <row r="622" spans="1:2" ht="12.75">
      <c r="A622" s="6"/>
      <c r="B622" s="1"/>
    </row>
    <row r="623" spans="1:2" ht="12.75">
      <c r="A623" s="6"/>
      <c r="B623" s="1"/>
    </row>
    <row r="624" spans="1:2" ht="12.75">
      <c r="A624" s="6"/>
      <c r="B624" s="1"/>
    </row>
    <row r="625" spans="1:2" ht="12.75">
      <c r="A625" s="6"/>
      <c r="B625" s="1"/>
    </row>
    <row r="626" spans="1:2" ht="12.75">
      <c r="A626" s="6"/>
      <c r="B626" s="1"/>
    </row>
    <row r="627" spans="1:2" ht="12.75">
      <c r="A627" s="6"/>
      <c r="B627" s="1"/>
    </row>
    <row r="628" spans="1:2" ht="12.75">
      <c r="A628" s="6"/>
      <c r="B628" s="1"/>
    </row>
    <row r="629" spans="1:2" ht="12.75">
      <c r="A629" s="6"/>
      <c r="B629" s="1"/>
    </row>
    <row r="630" spans="1:2" ht="12.75">
      <c r="A630" s="6"/>
      <c r="B630" s="1"/>
    </row>
    <row r="631" spans="1:2" ht="12.75">
      <c r="A631" s="6"/>
      <c r="B631" s="1"/>
    </row>
    <row r="632" spans="1:2" ht="12.75">
      <c r="A632" s="6"/>
      <c r="B632" s="1"/>
    </row>
    <row r="633" spans="1:2" ht="12.75">
      <c r="A633" s="6"/>
      <c r="B633" s="1"/>
    </row>
    <row r="634" spans="1:2" ht="12.75">
      <c r="A634" s="6"/>
      <c r="B634" s="1"/>
    </row>
    <row r="635" spans="1:2" ht="12.75">
      <c r="A635" s="6"/>
      <c r="B635" s="1"/>
    </row>
    <row r="636" spans="1:2" ht="12.75">
      <c r="A636" s="6"/>
      <c r="B636" s="1"/>
    </row>
    <row r="637" spans="1:2" ht="12.75">
      <c r="A637" s="6"/>
      <c r="B637" s="1"/>
    </row>
    <row r="638" spans="1:2" ht="12.75">
      <c r="A638" s="6"/>
      <c r="B638" s="1"/>
    </row>
    <row r="639" spans="1:2" ht="12.75">
      <c r="A639" s="6"/>
      <c r="B639" s="1"/>
    </row>
    <row r="640" spans="1:2" ht="12.75">
      <c r="A640" s="6"/>
      <c r="B640" s="1"/>
    </row>
    <row r="641" spans="1:2" ht="12.75">
      <c r="A641" s="6"/>
      <c r="B641" s="1"/>
    </row>
    <row r="642" spans="1:2" ht="12.75">
      <c r="A642" s="6"/>
      <c r="B642" s="1"/>
    </row>
    <row r="643" spans="1:2" ht="12.75">
      <c r="A643" s="6"/>
      <c r="B643" s="1"/>
    </row>
    <row r="644" spans="1:2" ht="12.75">
      <c r="A644" s="6"/>
      <c r="B644" s="1"/>
    </row>
    <row r="645" spans="1:2" ht="12.75">
      <c r="A645" s="6"/>
      <c r="B645" s="1"/>
    </row>
    <row r="646" spans="1:2" ht="12.75">
      <c r="A646" s="6"/>
      <c r="B646" s="1"/>
    </row>
    <row r="647" spans="1:2" ht="12.75">
      <c r="A647" s="6"/>
      <c r="B647" s="1"/>
    </row>
    <row r="648" spans="1:2" ht="12.75">
      <c r="A648" s="6"/>
      <c r="B648" s="1"/>
    </row>
    <row r="649" spans="1:2" ht="12.75">
      <c r="A649" s="6"/>
      <c r="B649" s="1"/>
    </row>
    <row r="650" spans="1:2" ht="12.75">
      <c r="A650" s="6"/>
      <c r="B650" s="1"/>
    </row>
    <row r="651" spans="1:2" ht="12.75">
      <c r="A651" s="6"/>
      <c r="B651" s="1"/>
    </row>
    <row r="652" spans="1:2" ht="12.75">
      <c r="A652" s="6"/>
      <c r="B652" s="1"/>
    </row>
    <row r="653" spans="1:2" ht="12.75">
      <c r="A653" s="6"/>
      <c r="B653" s="1"/>
    </row>
    <row r="654" spans="1:2" ht="12.75">
      <c r="A654" s="6"/>
      <c r="B654" s="1"/>
    </row>
    <row r="655" spans="1:2" ht="12.75">
      <c r="A655" s="6"/>
      <c r="B655" s="1"/>
    </row>
    <row r="656" spans="1:2" ht="12.75">
      <c r="A656" s="6"/>
      <c r="B656" s="1"/>
    </row>
    <row r="657" spans="1:2" ht="12.75">
      <c r="A657" s="6"/>
      <c r="B657" s="1"/>
    </row>
    <row r="658" spans="1:2" ht="12.75">
      <c r="A658" s="6"/>
      <c r="B658" s="1"/>
    </row>
    <row r="659" spans="1:2" ht="12.75">
      <c r="A659" s="6"/>
      <c r="B659" s="1"/>
    </row>
    <row r="660" spans="1:2" ht="12.75">
      <c r="A660" s="6"/>
      <c r="B660" s="1"/>
    </row>
    <row r="661" spans="1:2" ht="12.75">
      <c r="A661" s="6"/>
      <c r="B661" s="1"/>
    </row>
    <row r="662" spans="1:2" ht="12.75">
      <c r="A662" s="6"/>
      <c r="B662" s="1"/>
    </row>
    <row r="663" spans="1:2" ht="12.75">
      <c r="A663" s="6"/>
      <c r="B663" s="1"/>
    </row>
    <row r="664" spans="1:2" ht="12.75">
      <c r="A664" s="6"/>
      <c r="B664" s="1"/>
    </row>
    <row r="665" spans="1:2" ht="12.75">
      <c r="A665" s="6"/>
      <c r="B665" s="1"/>
    </row>
    <row r="666" spans="1:2" ht="12.75">
      <c r="A666" s="6"/>
      <c r="B666" s="1"/>
    </row>
    <row r="667" spans="1:2" ht="12.75">
      <c r="A667" s="6"/>
      <c r="B667" s="1"/>
    </row>
    <row r="668" spans="1:2" ht="12.75">
      <c r="A668" s="6"/>
      <c r="B668" s="1"/>
    </row>
    <row r="669" spans="1:2" ht="12.75">
      <c r="A669" s="6"/>
      <c r="B669" s="1"/>
    </row>
    <row r="670" spans="1:2" ht="12.75">
      <c r="A670" s="6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82</v>
      </c>
      <c r="B1" t="s">
        <v>89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64</v>
      </c>
    </row>
    <row r="3" spans="1:5" ht="12.75">
      <c r="A3" t="s">
        <v>65</v>
      </c>
      <c r="D3">
        <v>0.178</v>
      </c>
      <c r="E3" t="s">
        <v>68</v>
      </c>
    </row>
    <row r="4" spans="1:5" ht="12.75">
      <c r="A4" t="s">
        <v>67</v>
      </c>
      <c r="D4">
        <v>0.14</v>
      </c>
      <c r="E4" t="s">
        <v>68</v>
      </c>
    </row>
    <row r="5" spans="1:5" ht="12.75">
      <c r="A5" t="s">
        <v>67</v>
      </c>
      <c r="D5">
        <v>0.28</v>
      </c>
      <c r="E5" t="s">
        <v>46</v>
      </c>
    </row>
    <row r="6" spans="1:5" ht="12.75">
      <c r="A6" t="s">
        <v>66</v>
      </c>
      <c r="D6">
        <v>0.14</v>
      </c>
      <c r="E6" t="s">
        <v>68</v>
      </c>
    </row>
    <row r="7" spans="1:5" ht="12.75">
      <c r="A7" t="s">
        <v>66</v>
      </c>
      <c r="D7">
        <v>0.35</v>
      </c>
      <c r="E7" t="s">
        <v>46</v>
      </c>
    </row>
    <row r="8" spans="1:5" ht="12.75">
      <c r="A8" t="s">
        <v>69</v>
      </c>
      <c r="D8">
        <v>2.53</v>
      </c>
      <c r="E8" t="s">
        <v>46</v>
      </c>
    </row>
    <row r="9" spans="1:5" ht="12.75">
      <c r="A9" t="s">
        <v>73</v>
      </c>
      <c r="D9">
        <v>1.24</v>
      </c>
      <c r="E9" t="s">
        <v>46</v>
      </c>
    </row>
    <row r="10" ht="12.75">
      <c r="A10" t="s">
        <v>72</v>
      </c>
    </row>
    <row r="11" ht="12.75">
      <c r="A11" t="s">
        <v>77</v>
      </c>
    </row>
    <row r="22" ht="12.75">
      <c r="J22" t="s">
        <v>70</v>
      </c>
    </row>
    <row r="57" ht="12.75">
      <c r="H57" t="s">
        <v>71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2005-09-25T19:07:31Z</dcterms:modified>
  <cp:category/>
  <cp:version/>
  <cp:contentType/>
  <cp:contentStatus/>
</cp:coreProperties>
</file>