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10" activeTab="0"/>
  </bookViews>
  <sheets>
    <sheet name="Analysis" sheetId="1" r:id="rId1"/>
    <sheet name="Data" sheetId="2" r:id="rId2"/>
    <sheet name="Notes" sheetId="3" r:id="rId3"/>
    <sheet name="Constants" sheetId="4" r:id="rId4"/>
  </sheets>
  <definedNames/>
  <calcPr fullCalcOnLoad="1"/>
</workbook>
</file>

<file path=xl/sharedStrings.xml><?xml version="1.0" encoding="utf-8"?>
<sst xmlns="http://schemas.openxmlformats.org/spreadsheetml/2006/main" count="168" uniqueCount="118">
  <si>
    <t>Burn time:</t>
  </si>
  <si>
    <t>Seconds</t>
  </si>
  <si>
    <t>Average Thrust:</t>
  </si>
  <si>
    <t>Total Thrust:</t>
  </si>
  <si>
    <t>Lb-Seconds</t>
  </si>
  <si>
    <t>N-Seconds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</si>
  <si>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</si>
  <si>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</si>
  <si>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</si>
  <si>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</si>
  <si>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</si>
  <si>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</si>
  <si>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</si>
  <si>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</si>
  <si>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</si>
  <si>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</si>
  <si>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</si>
  <si>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</si>
  <si>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</si>
  <si>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</si>
  <si>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</si>
  <si>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</si>
  <si>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</si>
  <si>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grams</t>
  </si>
  <si>
    <t>Volts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</si>
  <si>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</si>
  <si>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</si>
  <si>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</si>
  <si>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</si>
  <si>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</si>
  <si>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</si>
  <si>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</si>
  <si>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</si>
  <si>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</si>
  <si>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</si>
  <si>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</si>
  <si>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</si>
  <si>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</si>
  <si>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</si>
  <si>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Erosion:</t>
  </si>
  <si>
    <t>Max/10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</si>
  <si>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</si>
  <si>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</si>
  <si>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</si>
  <si>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</si>
  <si>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</si>
  <si>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</si>
  <si>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</si>
  <si>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</si>
  <si>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 xml:space="preserve">Kg </t>
  </si>
  <si>
    <t xml:space="preserve">Weight </t>
  </si>
  <si>
    <t>inches (average)</t>
  </si>
  <si>
    <t>Thrust begins</t>
  </si>
  <si>
    <t>Thrust ends</t>
  </si>
  <si>
    <t>Ignition lag:</t>
  </si>
  <si>
    <t>seconds</t>
  </si>
  <si>
    <t>Inhibitor weight:</t>
  </si>
  <si>
    <t>Some constants:</t>
  </si>
  <si>
    <t>Weight of posterboard</t>
  </si>
  <si>
    <t>Nashua 322</t>
  </si>
  <si>
    <t>Nashua 324A</t>
  </si>
  <si>
    <t>grams per square inch</t>
  </si>
  <si>
    <t>Loki 54mm inhibitor tube</t>
  </si>
  <si>
    <t>From Richard Nakka:  www.nakka-rocketry.net</t>
  </si>
  <si>
    <t>Output from KnCalc for this motor.  Note that some values are averaged</t>
  </si>
  <si>
    <t>JY 38mm inhibitor tube, 2 layers posterboard + 2strips 324A</t>
  </si>
  <si>
    <t>JY 38mm inhibitor tube, 2 layers pink posterboard</t>
  </si>
  <si>
    <t>Average:</t>
  </si>
  <si>
    <t xml:space="preserve">JY 38mm inhibitor tube, 14 linear inches </t>
  </si>
  <si>
    <t>End</t>
  </si>
  <si>
    <t>Propellant weight:</t>
  </si>
  <si>
    <t>using this</t>
  </si>
  <si>
    <t xml:space="preserve"> value</t>
  </si>
  <si>
    <t>James Yawn</t>
  </si>
  <si>
    <t>www.jamesyawn.com</t>
  </si>
  <si>
    <t>jyawn@sfcc.net</t>
  </si>
  <si>
    <t>Max thrust</t>
  </si>
  <si>
    <t>(KN/SU)</t>
  </si>
  <si>
    <t>*psi</t>
  </si>
  <si>
    <t>* as per Richard Nakka's tables</t>
  </si>
  <si>
    <t xml:space="preserve">Events from video </t>
  </si>
  <si>
    <t>percent</t>
  </si>
  <si>
    <t>thickness of one wall</t>
  </si>
  <si>
    <t>Dr. Rocket Motor Casings</t>
  </si>
  <si>
    <t>Designation</t>
  </si>
  <si>
    <t>38-240</t>
  </si>
  <si>
    <t>38-360</t>
  </si>
  <si>
    <t>38-480</t>
  </si>
  <si>
    <t>38-720</t>
  </si>
  <si>
    <t>Case length (inches)</t>
  </si>
  <si>
    <t>Liner length</t>
  </si>
  <si>
    <t>Propellant length</t>
  </si>
  <si>
    <t>Overall length</t>
  </si>
  <si>
    <t>Length from top end to thrust ring</t>
  </si>
  <si>
    <t>Loki 1600 54mm 4-grain motor</t>
  </si>
  <si>
    <t>1.  Length of case liner, new nozzle</t>
  </si>
  <si>
    <t>13.25 inches</t>
  </si>
  <si>
    <t>2. Maximum propellant column length, new nozzle</t>
  </si>
  <si>
    <t>12.75 inches</t>
  </si>
  <si>
    <t>3.  Length of case liner, using old nozzle</t>
  </si>
  <si>
    <t>12-15/16ths inches (estimated)</t>
  </si>
  <si>
    <t>4.  Maximum length of propellant column, old nozzle</t>
  </si>
  <si>
    <t>12.3 inches</t>
  </si>
  <si>
    <t>Ignitor fires</t>
  </si>
  <si>
    <t>ISP, Delivered</t>
  </si>
  <si>
    <t>Right.  Steel nozzle.  Did not erode any measurable amount</t>
  </si>
  <si>
    <t>Tested on Stand B, 500lbf load cell</t>
  </si>
  <si>
    <t>seconds per linear inch at 1 atm</t>
  </si>
  <si>
    <t>5-21-06D1</t>
  </si>
  <si>
    <t>38-240 static test with no aluminum dust</t>
  </si>
  <si>
    <t>Control for next test, which has same grain shape, same propellant, but with 5% India Blackhead aluminum dust added</t>
  </si>
  <si>
    <t>Propellant made with food grade KNO3, 0.5% RIO and 0.5% citric acid.  Burn rate 15 seconds per inch at 1 atmosphere</t>
  </si>
  <si>
    <t>Fuse paper ignitor, grain wrapped with coffee-filter fuse paper</t>
  </si>
  <si>
    <t>uninhibited</t>
  </si>
  <si>
    <t>5/21/06D1</t>
  </si>
  <si>
    <t xml:space="preserve">KN/SU </t>
  </si>
  <si>
    <t>Data from Test Stand B, 500lbf load cell, Amp C, gain switches 1 and 4 on (10v, 47 ohm)</t>
  </si>
  <si>
    <t>INA 125 amp gain set to 10v, 47 ohms (switches 1 and 4 on)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</si>
</sst>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.5"/>
      <name val="Arial"/>
      <family val="0"/>
    </font>
    <font>
      <sz val="12"/>
      <name val="Arial"/>
      <family val="2"/>
    </font>
    <font>
      <sz val="15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5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38-240 motor, single uninhibited grain, KN/SU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0875"/>
          <c:w val="0.8145"/>
          <c:h val="0.7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Data!$B$10:$B$168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0.48366158249</c:v>
                </c:pt>
                <c:pt idx="16">
                  <c:v>0.48366158249</c:v>
                </c:pt>
                <c:pt idx="17">
                  <c:v>0.48366158249</c:v>
                </c:pt>
                <c:pt idx="18">
                  <c:v>0.48366158249</c:v>
                </c:pt>
                <c:pt idx="19">
                  <c:v>0.96734792877</c:v>
                </c:pt>
                <c:pt idx="20">
                  <c:v>1.45100951126</c:v>
                </c:pt>
                <c:pt idx="21">
                  <c:v>1.93467109375</c:v>
                </c:pt>
                <c:pt idx="22">
                  <c:v>3.3857053688</c:v>
                </c:pt>
                <c:pt idx="23">
                  <c:v>4.3529790062</c:v>
                </c:pt>
                <c:pt idx="24">
                  <c:v>5.3202526436</c:v>
                </c:pt>
                <c:pt idx="25">
                  <c:v>7.738684375</c:v>
                </c:pt>
                <c:pt idx="26">
                  <c:v>3.3857053688</c:v>
                </c:pt>
                <c:pt idx="27">
                  <c:v>0</c:v>
                </c:pt>
                <c:pt idx="28">
                  <c:v>17.8958004814</c:v>
                </c:pt>
                <c:pt idx="29">
                  <c:v>11.608026562500001</c:v>
                </c:pt>
                <c:pt idx="30">
                  <c:v>6.7714107376</c:v>
                </c:pt>
                <c:pt idx="31">
                  <c:v>9.6734792877</c:v>
                </c:pt>
                <c:pt idx="32">
                  <c:v>12.5753001999</c:v>
                </c:pt>
                <c:pt idx="33">
                  <c:v>14.0264582939</c:v>
                </c:pt>
                <c:pt idx="34">
                  <c:v>14.9937319313</c:v>
                </c:pt>
                <c:pt idx="35">
                  <c:v>16.9282792061</c:v>
                </c:pt>
                <c:pt idx="36">
                  <c:v>18.8630741188</c:v>
                </c:pt>
                <c:pt idx="37">
                  <c:v>21.281505850200002</c:v>
                </c:pt>
                <c:pt idx="38">
                  <c:v>26.601263218</c:v>
                </c:pt>
                <c:pt idx="39">
                  <c:v>30.471843595</c:v>
                </c:pt>
                <c:pt idx="40">
                  <c:v>34.339947593</c:v>
                </c:pt>
                <c:pt idx="41">
                  <c:v>39.17631578</c:v>
                </c:pt>
                <c:pt idx="42">
                  <c:v>44.012683967</c:v>
                </c:pt>
                <c:pt idx="43">
                  <c:v>48.851528533</c:v>
                </c:pt>
                <c:pt idx="44">
                  <c:v>53.687896720000005</c:v>
                </c:pt>
                <c:pt idx="45">
                  <c:v>58.524264907</c:v>
                </c:pt>
                <c:pt idx="46">
                  <c:v>63.843526999000005</c:v>
                </c:pt>
                <c:pt idx="47">
                  <c:v>68.679895186</c:v>
                </c:pt>
                <c:pt idx="48">
                  <c:v>71.099317469</c:v>
                </c:pt>
                <c:pt idx="49">
                  <c:v>73.03336946799999</c:v>
                </c:pt>
                <c:pt idx="50">
                  <c:v>74.001633657</c:v>
                </c:pt>
                <c:pt idx="51">
                  <c:v>74.967421467</c:v>
                </c:pt>
                <c:pt idx="52">
                  <c:v>75.93568565599999</c:v>
                </c:pt>
                <c:pt idx="53">
                  <c:v>76.418579561</c:v>
                </c:pt>
                <c:pt idx="54">
                  <c:v>76.418579561</c:v>
                </c:pt>
                <c:pt idx="55">
                  <c:v>76.418579561</c:v>
                </c:pt>
                <c:pt idx="56">
                  <c:v>76.418579561</c:v>
                </c:pt>
                <c:pt idx="57">
                  <c:v>75.93568565599999</c:v>
                </c:pt>
                <c:pt idx="58">
                  <c:v>75.45279175099999</c:v>
                </c:pt>
                <c:pt idx="59">
                  <c:v>74.967421467</c:v>
                </c:pt>
                <c:pt idx="60">
                  <c:v>74.484527562</c:v>
                </c:pt>
                <c:pt idx="61">
                  <c:v>74.484527562</c:v>
                </c:pt>
                <c:pt idx="62">
                  <c:v>74.484527562</c:v>
                </c:pt>
                <c:pt idx="63">
                  <c:v>74.001633657</c:v>
                </c:pt>
                <c:pt idx="64">
                  <c:v>73.518739752</c:v>
                </c:pt>
                <c:pt idx="65">
                  <c:v>73.03336946799999</c:v>
                </c:pt>
                <c:pt idx="66">
                  <c:v>72.550475563</c:v>
                </c:pt>
                <c:pt idx="67">
                  <c:v>71.099317469</c:v>
                </c:pt>
                <c:pt idx="68">
                  <c:v>72.550475563</c:v>
                </c:pt>
                <c:pt idx="69">
                  <c:v>73.518739752</c:v>
                </c:pt>
                <c:pt idx="70">
                  <c:v>73.03336946799999</c:v>
                </c:pt>
                <c:pt idx="71">
                  <c:v>73.03336946799999</c:v>
                </c:pt>
                <c:pt idx="72">
                  <c:v>73.03336946799999</c:v>
                </c:pt>
                <c:pt idx="73">
                  <c:v>73.518739752</c:v>
                </c:pt>
                <c:pt idx="74">
                  <c:v>73.03336946799999</c:v>
                </c:pt>
                <c:pt idx="75">
                  <c:v>72.550475563</c:v>
                </c:pt>
                <c:pt idx="76">
                  <c:v>72.06758165800001</c:v>
                </c:pt>
                <c:pt idx="77">
                  <c:v>71.582211374</c:v>
                </c:pt>
                <c:pt idx="78">
                  <c:v>70.616423564</c:v>
                </c:pt>
                <c:pt idx="79">
                  <c:v>70.616423564</c:v>
                </c:pt>
                <c:pt idx="80">
                  <c:v>69.648159375</c:v>
                </c:pt>
                <c:pt idx="81">
                  <c:v>69.16526547000001</c:v>
                </c:pt>
                <c:pt idx="82">
                  <c:v>68.679895186</c:v>
                </c:pt>
                <c:pt idx="83">
                  <c:v>68.679895186</c:v>
                </c:pt>
                <c:pt idx="84">
                  <c:v>68.197001281</c:v>
                </c:pt>
                <c:pt idx="85">
                  <c:v>68.197001281</c:v>
                </c:pt>
                <c:pt idx="86">
                  <c:v>67.714107376</c:v>
                </c:pt>
                <c:pt idx="87">
                  <c:v>67.228737092</c:v>
                </c:pt>
                <c:pt idx="88">
                  <c:v>67.228737092</c:v>
                </c:pt>
                <c:pt idx="89">
                  <c:v>66.745843187</c:v>
                </c:pt>
                <c:pt idx="90">
                  <c:v>66.745843187</c:v>
                </c:pt>
                <c:pt idx="91">
                  <c:v>66.26294928200001</c:v>
                </c:pt>
                <c:pt idx="92">
                  <c:v>65.780055377</c:v>
                </c:pt>
                <c:pt idx="93">
                  <c:v>65.294685093</c:v>
                </c:pt>
                <c:pt idx="94">
                  <c:v>65.294685093</c:v>
                </c:pt>
                <c:pt idx="95">
                  <c:v>65.294685093</c:v>
                </c:pt>
                <c:pt idx="96">
                  <c:v>65.780055377</c:v>
                </c:pt>
                <c:pt idx="97">
                  <c:v>66.26294928200001</c:v>
                </c:pt>
                <c:pt idx="98">
                  <c:v>68.197001281</c:v>
                </c:pt>
                <c:pt idx="99">
                  <c:v>68.197001281</c:v>
                </c:pt>
                <c:pt idx="100">
                  <c:v>67.228737092</c:v>
                </c:pt>
                <c:pt idx="101">
                  <c:v>66.26294928200001</c:v>
                </c:pt>
                <c:pt idx="102">
                  <c:v>65.780055377</c:v>
                </c:pt>
                <c:pt idx="103">
                  <c:v>65.780055377</c:v>
                </c:pt>
                <c:pt idx="104">
                  <c:v>65.294685093</c:v>
                </c:pt>
                <c:pt idx="105">
                  <c:v>63.36063309400001</c:v>
                </c:pt>
                <c:pt idx="106">
                  <c:v>62.877739188999996</c:v>
                </c:pt>
                <c:pt idx="107">
                  <c:v>62.392368905</c:v>
                </c:pt>
                <c:pt idx="108">
                  <c:v>60.941210811000005</c:v>
                </c:pt>
                <c:pt idx="109">
                  <c:v>60.45831690599999</c:v>
                </c:pt>
                <c:pt idx="110">
                  <c:v>59.007158812</c:v>
                </c:pt>
                <c:pt idx="111">
                  <c:v>58.041371002</c:v>
                </c:pt>
                <c:pt idx="112">
                  <c:v>56.590212908000005</c:v>
                </c:pt>
                <c:pt idx="113">
                  <c:v>55.621948719</c:v>
                </c:pt>
                <c:pt idx="114">
                  <c:v>53.687896720000005</c:v>
                </c:pt>
                <c:pt idx="115">
                  <c:v>52.719632530999995</c:v>
                </c:pt>
                <c:pt idx="116">
                  <c:v>50.785580532000004</c:v>
                </c:pt>
                <c:pt idx="117">
                  <c:v>49.334422438</c:v>
                </c:pt>
                <c:pt idx="118">
                  <c:v>47.883264344</c:v>
                </c:pt>
                <c:pt idx="119">
                  <c:v>46.432106250000004</c:v>
                </c:pt>
                <c:pt idx="120">
                  <c:v>45.463842061</c:v>
                </c:pt>
                <c:pt idx="121">
                  <c:v>42.564002252</c:v>
                </c:pt>
                <c:pt idx="122">
                  <c:v>40.144579969</c:v>
                </c:pt>
                <c:pt idx="123">
                  <c:v>37.242263781</c:v>
                </c:pt>
                <c:pt idx="124">
                  <c:v>33.857053688</c:v>
                </c:pt>
                <c:pt idx="125">
                  <c:v>30.471843595</c:v>
                </c:pt>
                <c:pt idx="126">
                  <c:v>26.601263218</c:v>
                </c:pt>
                <c:pt idx="127">
                  <c:v>23.6996899437</c:v>
                </c:pt>
                <c:pt idx="128">
                  <c:v>18.3794373001</c:v>
                </c:pt>
                <c:pt idx="129">
                  <c:v>13.5428214752</c:v>
                </c:pt>
                <c:pt idx="130">
                  <c:v>10.1571161064</c:v>
                </c:pt>
                <c:pt idx="131">
                  <c:v>7.738684375</c:v>
                </c:pt>
                <c:pt idx="132">
                  <c:v>4.8366158249</c:v>
                </c:pt>
                <c:pt idx="133">
                  <c:v>2.9020685501</c:v>
                </c:pt>
                <c:pt idx="134">
                  <c:v>2.4183326762400004</c:v>
                </c:pt>
                <c:pt idx="135">
                  <c:v>1.93467109375</c:v>
                </c:pt>
                <c:pt idx="136">
                  <c:v>1.93467109375</c:v>
                </c:pt>
                <c:pt idx="137">
                  <c:v>1.45100951126</c:v>
                </c:pt>
                <c:pt idx="138">
                  <c:v>1.45100951126</c:v>
                </c:pt>
                <c:pt idx="139">
                  <c:v>0.96734792877</c:v>
                </c:pt>
                <c:pt idx="140">
                  <c:v>0.48366158249</c:v>
                </c:pt>
                <c:pt idx="141">
                  <c:v>0.48366158249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</c:numCache>
            </c:numRef>
          </c:val>
          <c:smooth val="0"/>
        </c:ser>
        <c:axId val="1549392"/>
        <c:axId val="13944529"/>
      </c:lineChart>
      <c:catAx>
        <c:axId val="154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44529"/>
        <c:crosses val="autoZero"/>
        <c:auto val="1"/>
        <c:lblOffset val="100"/>
        <c:noMultiLvlLbl val="0"/>
      </c:catAx>
      <c:valAx>
        <c:axId val="13944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49392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905"/>
          <c:w val="0.909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Analysis!$K$43:$K$47</c:f>
              <c:numCache/>
            </c:numRef>
          </c:val>
          <c:smooth val="0"/>
        </c:ser>
        <c:axId val="58391898"/>
        <c:axId val="55765035"/>
      </c:lineChart>
      <c:catAx>
        <c:axId val="58391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65035"/>
        <c:crosses val="autoZero"/>
        <c:auto val="1"/>
        <c:lblOffset val="100"/>
        <c:noMultiLvlLbl val="0"/>
      </c:catAx>
      <c:valAx>
        <c:axId val="55765035"/>
        <c:scaling>
          <c:orientation val="minMax"/>
          <c:max val="3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9189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Data!$B$10:$B$168</c:f>
              <c:numCache/>
            </c:numRef>
          </c:val>
          <c:smooth val="0"/>
        </c:ser>
        <c:marker val="1"/>
        <c:axId val="32123268"/>
        <c:axId val="20673957"/>
      </c:lineChart>
      <c:catAx>
        <c:axId val="32123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73957"/>
        <c:crosses val="autoZero"/>
        <c:auto val="1"/>
        <c:lblOffset val="100"/>
        <c:noMultiLvlLbl val="0"/>
      </c:catAx>
      <c:valAx>
        <c:axId val="206739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232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0.05075</cdr:y>
    </cdr:from>
    <cdr:to>
      <cdr:x>0.568</cdr:x>
      <cdr:y>0.14325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19050</xdr:rowOff>
    </xdr:from>
    <xdr:to>
      <xdr:col>7</xdr:col>
      <xdr:colOff>400050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9525" y="1314450"/>
        <a:ext cx="54102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40</xdr:row>
      <xdr:rowOff>47625</xdr:rowOff>
    </xdr:from>
    <xdr:to>
      <xdr:col>15</xdr:col>
      <xdr:colOff>419100</xdr:colOff>
      <xdr:row>53</xdr:row>
      <xdr:rowOff>104775</xdr:rowOff>
    </xdr:to>
    <xdr:graphicFrame>
      <xdr:nvGraphicFramePr>
        <xdr:cNvPr id="2" name="Chart 21"/>
        <xdr:cNvGraphicFramePr/>
      </xdr:nvGraphicFramePr>
      <xdr:xfrm>
        <a:off x="9086850" y="6524625"/>
        <a:ext cx="21907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93357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38100</xdr:rowOff>
    </xdr:from>
    <xdr:to>
      <xdr:col>12</xdr:col>
      <xdr:colOff>400050</xdr:colOff>
      <xdr:row>30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" y="523875"/>
          <a:ext cx="7162800" cy="442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Static Test
Single unhibited core-burning grain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1</xdr:row>
      <xdr:rowOff>152400</xdr:rowOff>
    </xdr:from>
    <xdr:to>
      <xdr:col>14</xdr:col>
      <xdr:colOff>523875</xdr:colOff>
      <xdr:row>20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14325"/>
          <a:ext cx="3990975" cy="3076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23</xdr:row>
      <xdr:rowOff>47625</xdr:rowOff>
    </xdr:from>
    <xdr:to>
      <xdr:col>14</xdr:col>
      <xdr:colOff>219075</xdr:colOff>
      <xdr:row>38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3771900"/>
          <a:ext cx="35433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mesyawn.com/" TargetMode="External" /><Relationship Id="rId2" Type="http://schemas.openxmlformats.org/officeDocument/2006/relationships/hyperlink" Target="mailto:jyawn@sfcc.ne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8.57421875" style="0" customWidth="1"/>
    <col min="14" max="14" width="11.28125" style="0" customWidth="1"/>
  </cols>
  <sheetData>
    <row r="1" spans="1:3" ht="12.75">
      <c r="A1" t="s">
        <v>108</v>
      </c>
      <c r="C1" t="s">
        <v>109</v>
      </c>
    </row>
    <row r="2" ht="12.75">
      <c r="C2" t="s">
        <v>110</v>
      </c>
    </row>
    <row r="4" ht="12.75">
      <c r="C4" t="s">
        <v>111</v>
      </c>
    </row>
    <row r="5" ht="12.75">
      <c r="C5" t="s">
        <v>112</v>
      </c>
    </row>
    <row r="8" spans="3:7" ht="12.75">
      <c r="C8" t="s">
        <v>6</v>
      </c>
      <c r="F8" t="s">
        <v>6</v>
      </c>
      <c r="G8" t="s">
        <v>6</v>
      </c>
    </row>
    <row r="9" spans="9:13" ht="12.75">
      <c r="I9" t="s">
        <v>47</v>
      </c>
      <c r="J9">
        <v>1</v>
      </c>
      <c r="K9">
        <v>2</v>
      </c>
      <c r="L9">
        <v>3</v>
      </c>
      <c r="M9">
        <v>4</v>
      </c>
    </row>
    <row r="10" spans="9:10" ht="12.75">
      <c r="I10" t="s">
        <v>13</v>
      </c>
      <c r="J10" s="5" t="s">
        <v>113</v>
      </c>
    </row>
    <row r="11" spans="9:10" ht="12.75">
      <c r="I11" t="s">
        <v>14</v>
      </c>
      <c r="J11" t="s">
        <v>115</v>
      </c>
    </row>
    <row r="12" spans="9:11" ht="12.75">
      <c r="I12" t="s">
        <v>15</v>
      </c>
      <c r="J12">
        <v>15</v>
      </c>
      <c r="K12" t="s">
        <v>107</v>
      </c>
    </row>
    <row r="13" spans="11:19" ht="12.75">
      <c r="K13" t="s">
        <v>6</v>
      </c>
      <c r="N13" t="s">
        <v>42</v>
      </c>
      <c r="P13" t="s">
        <v>56</v>
      </c>
      <c r="R13">
        <v>0</v>
      </c>
      <c r="S13" t="s">
        <v>43</v>
      </c>
    </row>
    <row r="14" spans="9:16" ht="12.75">
      <c r="I14" t="s">
        <v>18</v>
      </c>
      <c r="J14">
        <v>3.65</v>
      </c>
      <c r="K14" t="s">
        <v>6</v>
      </c>
      <c r="L14" t="s">
        <v>6</v>
      </c>
      <c r="N14" s="1">
        <f>SUM(J14:M14)</f>
        <v>3.65</v>
      </c>
      <c r="O14" t="s">
        <v>11</v>
      </c>
      <c r="P14" t="s">
        <v>6</v>
      </c>
    </row>
    <row r="15" spans="9:16" ht="12.75">
      <c r="I15" t="s">
        <v>16</v>
      </c>
      <c r="J15">
        <v>1.177</v>
      </c>
      <c r="K15" t="s">
        <v>6</v>
      </c>
      <c r="L15" t="s">
        <v>6</v>
      </c>
      <c r="N15" s="1">
        <f>AVERAGE(J15:M15)</f>
        <v>1.177</v>
      </c>
      <c r="O15" t="s">
        <v>11</v>
      </c>
      <c r="P15" t="s">
        <v>6</v>
      </c>
    </row>
    <row r="16" spans="9:15" ht="12.75">
      <c r="I16" t="s">
        <v>17</v>
      </c>
      <c r="J16">
        <v>0.381</v>
      </c>
      <c r="N16" s="1">
        <f>AVERAGE(J16:M16)</f>
        <v>0.381</v>
      </c>
      <c r="O16" t="s">
        <v>51</v>
      </c>
    </row>
    <row r="17" spans="9:16" ht="12.75">
      <c r="I17" t="s">
        <v>50</v>
      </c>
      <c r="J17">
        <v>98.7</v>
      </c>
      <c r="N17" s="1">
        <f>SUM(J17:M17)</f>
        <v>98.7</v>
      </c>
      <c r="O17" t="s">
        <v>23</v>
      </c>
      <c r="P17" t="s">
        <v>6</v>
      </c>
    </row>
    <row r="18" spans="9:15" ht="12.75">
      <c r="I18" t="s">
        <v>37</v>
      </c>
      <c r="J18">
        <f>(J15-J16)/2</f>
        <v>0.398</v>
      </c>
      <c r="K18" t="s">
        <v>6</v>
      </c>
      <c r="L18" t="s">
        <v>6</v>
      </c>
      <c r="M18">
        <f>(M15-M16)/2</f>
        <v>0</v>
      </c>
      <c r="N18" s="1">
        <f>AVERAGE(J18:J18)</f>
        <v>0.398</v>
      </c>
      <c r="O18" t="s">
        <v>11</v>
      </c>
    </row>
    <row r="19" spans="9:15" ht="12.75">
      <c r="I19" t="s">
        <v>41</v>
      </c>
      <c r="J19">
        <f>J17-(J14*R13)</f>
        <v>98.7</v>
      </c>
      <c r="K19" t="s">
        <v>6</v>
      </c>
      <c r="L19" t="s">
        <v>6</v>
      </c>
      <c r="M19">
        <f>M17-(R13*M14)</f>
        <v>0</v>
      </c>
      <c r="N19" s="1">
        <f>SUM(J19:M19)</f>
        <v>98.7</v>
      </c>
      <c r="O19" t="s">
        <v>23</v>
      </c>
    </row>
    <row r="21" ht="12.75">
      <c r="I21" t="s">
        <v>9</v>
      </c>
    </row>
    <row r="22" spans="9:11" ht="12.75">
      <c r="I22" t="s">
        <v>19</v>
      </c>
      <c r="J22" s="1">
        <v>0.304</v>
      </c>
      <c r="K22" t="s">
        <v>11</v>
      </c>
    </row>
    <row r="23" spans="9:11" ht="12.75">
      <c r="I23" t="s">
        <v>20</v>
      </c>
      <c r="J23">
        <v>0.304</v>
      </c>
      <c r="K23" t="s">
        <v>11</v>
      </c>
    </row>
    <row r="24" spans="9:14" ht="12.75">
      <c r="I24" t="s">
        <v>39</v>
      </c>
      <c r="J24" s="1">
        <f>J23-J22</f>
        <v>0</v>
      </c>
      <c r="K24" t="s">
        <v>11</v>
      </c>
      <c r="L24">
        <f>(J24/J22)*100</f>
        <v>0</v>
      </c>
      <c r="M24" t="s">
        <v>81</v>
      </c>
      <c r="N24" t="s">
        <v>105</v>
      </c>
    </row>
    <row r="26" spans="10:11" ht="12.75">
      <c r="J26" t="s">
        <v>21</v>
      </c>
      <c r="K26" t="s">
        <v>77</v>
      </c>
    </row>
    <row r="27" spans="9:14" ht="12.75">
      <c r="I27" t="s">
        <v>8</v>
      </c>
      <c r="J27">
        <v>270</v>
      </c>
      <c r="K27">
        <v>1000</v>
      </c>
      <c r="M27" t="s">
        <v>78</v>
      </c>
      <c r="N27" t="s">
        <v>44</v>
      </c>
    </row>
    <row r="28" spans="9:15" ht="12.75">
      <c r="I28" t="s">
        <v>22</v>
      </c>
      <c r="J28">
        <v>270</v>
      </c>
      <c r="K28">
        <v>1000</v>
      </c>
      <c r="M28" t="s">
        <v>78</v>
      </c>
      <c r="N28" t="s">
        <v>33</v>
      </c>
      <c r="O28">
        <f>((J22/2)^2)*PI()</f>
        <v>0.07258335666853857</v>
      </c>
    </row>
    <row r="29" spans="9:15" ht="12.75">
      <c r="I29" t="s">
        <v>10</v>
      </c>
      <c r="J29">
        <v>219</v>
      </c>
      <c r="K29">
        <v>750</v>
      </c>
      <c r="M29" t="s">
        <v>78</v>
      </c>
      <c r="N29" t="s">
        <v>35</v>
      </c>
      <c r="O29">
        <f>C32/O28</f>
        <v>1052.8388747571357</v>
      </c>
    </row>
    <row r="30" spans="9:14" ht="12.75">
      <c r="I30" t="s">
        <v>36</v>
      </c>
      <c r="J30">
        <f>(N18/C34)/2</f>
        <v>0.4728712871287129</v>
      </c>
      <c r="K30" t="s">
        <v>38</v>
      </c>
      <c r="N30" t="s">
        <v>45</v>
      </c>
    </row>
    <row r="31" ht="12.75">
      <c r="L31" t="s">
        <v>79</v>
      </c>
    </row>
    <row r="32" spans="1:4" ht="12.75">
      <c r="A32" t="s">
        <v>12</v>
      </c>
      <c r="C32" s="2">
        <f>MAX(Data!B10:B500)</f>
        <v>76.418579561</v>
      </c>
      <c r="D32" t="s">
        <v>30</v>
      </c>
    </row>
    <row r="33" spans="1:7" ht="12.75">
      <c r="A33" t="s">
        <v>2</v>
      </c>
      <c r="C33" s="2">
        <f>AVERAGE(Data!B41:B142)</f>
        <v>56.707690385501955</v>
      </c>
      <c r="D33" t="s">
        <v>27</v>
      </c>
      <c r="F33" t="s">
        <v>6</v>
      </c>
      <c r="G33" t="s">
        <v>6</v>
      </c>
    </row>
    <row r="34" spans="1:4" ht="12.75">
      <c r="A34" t="s">
        <v>0</v>
      </c>
      <c r="C34" s="2">
        <f>(142-41)/240</f>
        <v>0.42083333333333334</v>
      </c>
      <c r="D34" t="s">
        <v>31</v>
      </c>
    </row>
    <row r="35" spans="1:6" ht="12.75">
      <c r="A35" t="s">
        <v>3</v>
      </c>
      <c r="C35" s="2">
        <f>((SUM(Data!B41:B142))/240)</f>
        <v>24.10076841383833</v>
      </c>
      <c r="D35" t="s">
        <v>4</v>
      </c>
      <c r="F35" t="s">
        <v>6</v>
      </c>
    </row>
    <row r="36" spans="1:9" ht="12.75">
      <c r="A36" t="s">
        <v>3</v>
      </c>
      <c r="C36" s="2">
        <f>C35*4.448</f>
        <v>107.2002179047529</v>
      </c>
      <c r="D36" t="s">
        <v>5</v>
      </c>
      <c r="H36" t="s">
        <v>106</v>
      </c>
      <c r="I36" s="3"/>
    </row>
    <row r="37" spans="1:8" ht="12.75">
      <c r="A37" t="s">
        <v>70</v>
      </c>
      <c r="C37" s="1">
        <f>(N19)/1000</f>
        <v>0.0987</v>
      </c>
      <c r="D37" t="s">
        <v>49</v>
      </c>
      <c r="H37" t="s">
        <v>117</v>
      </c>
    </row>
    <row r="38" spans="1:4" ht="12.75">
      <c r="A38" t="s">
        <v>70</v>
      </c>
      <c r="C38" s="3">
        <f>C37/453.54*1000</f>
        <v>0.21762137848921814</v>
      </c>
      <c r="D38" t="s">
        <v>7</v>
      </c>
    </row>
    <row r="39" spans="1:4" ht="12.75">
      <c r="A39" t="s">
        <v>104</v>
      </c>
      <c r="C39" s="2">
        <f>(C36/C37)/9.8</f>
        <v>110.8287512196854</v>
      </c>
      <c r="D39" t="s">
        <v>1</v>
      </c>
    </row>
    <row r="40" spans="8:11" ht="12.75">
      <c r="H40" t="s">
        <v>46</v>
      </c>
      <c r="I40" t="s">
        <v>24</v>
      </c>
      <c r="J40" t="s">
        <v>25</v>
      </c>
      <c r="K40" t="s">
        <v>26</v>
      </c>
    </row>
    <row r="41" spans="1:9" ht="12.75">
      <c r="A41" s="4"/>
      <c r="I41" s="3"/>
    </row>
    <row r="42" spans="8:11" ht="12.75">
      <c r="H42">
        <v>0</v>
      </c>
      <c r="I42" s="3">
        <f>-4.57+N38</f>
        <v>-4.57</v>
      </c>
      <c r="J42">
        <v>0</v>
      </c>
      <c r="K42">
        <v>0</v>
      </c>
    </row>
    <row r="43" spans="8:11" ht="12.75">
      <c r="H43">
        <v>15</v>
      </c>
      <c r="I43" s="3">
        <v>0.605</v>
      </c>
      <c r="J43">
        <f>(I43)/H43</f>
        <v>0.04033333333333333</v>
      </c>
      <c r="K43">
        <f>1/J43</f>
        <v>24.793388429752067</v>
      </c>
    </row>
    <row r="44" spans="1:11" ht="12.75">
      <c r="A44" t="s">
        <v>29</v>
      </c>
      <c r="H44">
        <v>30</v>
      </c>
      <c r="I44" s="3">
        <v>1.23</v>
      </c>
      <c r="J44">
        <f>(I44)/H44</f>
        <v>0.041</v>
      </c>
      <c r="K44">
        <f>1/J44</f>
        <v>24.390243902439025</v>
      </c>
    </row>
    <row r="45" spans="1:11" ht="12.75">
      <c r="A45" t="s">
        <v>32</v>
      </c>
      <c r="H45">
        <v>45</v>
      </c>
      <c r="I45" s="3">
        <v>1.797</v>
      </c>
      <c r="J45">
        <f>(I45)/H45</f>
        <v>0.039933333333333335</v>
      </c>
      <c r="K45">
        <f>1/J45</f>
        <v>25.041736227045075</v>
      </c>
    </row>
    <row r="46" spans="8:11" ht="12.75">
      <c r="H46">
        <v>60</v>
      </c>
      <c r="I46" s="3">
        <v>2.402</v>
      </c>
      <c r="J46">
        <f>(I46)/H46</f>
        <v>0.04003333333333334</v>
      </c>
      <c r="K46">
        <f>1/J46</f>
        <v>24.97918401332223</v>
      </c>
    </row>
    <row r="47" spans="1:11" ht="12.75">
      <c r="A47" t="s">
        <v>6</v>
      </c>
      <c r="G47" t="s">
        <v>6</v>
      </c>
      <c r="H47">
        <v>75</v>
      </c>
      <c r="I47" s="3">
        <v>3.047</v>
      </c>
      <c r="J47">
        <f>(I47)/H47</f>
        <v>0.04062666666666667</v>
      </c>
      <c r="K47">
        <f>1/J47</f>
        <v>24.614374794880206</v>
      </c>
    </row>
    <row r="48" ht="12.75">
      <c r="I48" s="3"/>
    </row>
    <row r="49" ht="12.75">
      <c r="I49" s="3"/>
    </row>
    <row r="50" spans="1:9" ht="12.75">
      <c r="A50" t="s">
        <v>80</v>
      </c>
      <c r="I50" s="3"/>
    </row>
    <row r="51" spans="1:9" ht="12.75">
      <c r="A51" t="s">
        <v>103</v>
      </c>
      <c r="B51">
        <v>5.165</v>
      </c>
      <c r="C51" t="s">
        <v>54</v>
      </c>
      <c r="D51">
        <f>B52-B51</f>
        <v>1.5010000000000003</v>
      </c>
      <c r="E51" t="s">
        <v>55</v>
      </c>
      <c r="I51" s="3"/>
    </row>
    <row r="52" spans="1:11" ht="12.75">
      <c r="A52" t="s">
        <v>52</v>
      </c>
      <c r="B52">
        <v>6.666</v>
      </c>
      <c r="I52" s="7" t="s">
        <v>67</v>
      </c>
      <c r="J52">
        <f>AVERAGE(J44:J50)</f>
        <v>0.040398333333333335</v>
      </c>
      <c r="K52">
        <f>AVERAGE(K43:K47)</f>
        <v>24.763785473487722</v>
      </c>
    </row>
    <row r="53" spans="1:11" ht="12.75">
      <c r="A53" t="s">
        <v>76</v>
      </c>
      <c r="B53">
        <v>6.666</v>
      </c>
      <c r="K53" t="s">
        <v>71</v>
      </c>
    </row>
    <row r="54" spans="1:11" ht="12.75">
      <c r="A54" t="s">
        <v>53</v>
      </c>
      <c r="B54">
        <v>7</v>
      </c>
      <c r="C54" t="s">
        <v>0</v>
      </c>
      <c r="D54">
        <f>B54-B52</f>
        <v>0.33399999999999963</v>
      </c>
      <c r="E54" t="s">
        <v>55</v>
      </c>
      <c r="K54" t="s">
        <v>72</v>
      </c>
    </row>
    <row r="55" spans="1:5" ht="12.75">
      <c r="A55" t="s">
        <v>6</v>
      </c>
      <c r="B55" t="s">
        <v>6</v>
      </c>
      <c r="C55" t="s">
        <v>6</v>
      </c>
      <c r="D55" t="s">
        <v>6</v>
      </c>
      <c r="E55" t="s">
        <v>6</v>
      </c>
    </row>
    <row r="58" ht="12.75">
      <c r="D58" s="2"/>
    </row>
    <row r="59" ht="12.75">
      <c r="A59" t="s">
        <v>73</v>
      </c>
    </row>
    <row r="60" ht="12.75">
      <c r="A60" s="8">
        <v>38858</v>
      </c>
    </row>
    <row r="61" ht="12.75">
      <c r="A61" s="9" t="s">
        <v>74</v>
      </c>
    </row>
    <row r="62" ht="12.75">
      <c r="A62" s="9" t="s">
        <v>75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61" r:id="rId1" display="www.jamesyawn.com"/>
    <hyperlink ref="A62" r:id="rId2" display="jyawn@sfcc.net"/>
  </hyperlinks>
  <printOptions/>
  <pageMargins left="0.75" right="0.75" top="1" bottom="1" header="0.5" footer="0.5"/>
  <pageSetup horizontalDpi="1200" verticalDpi="12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5"/>
  <sheetViews>
    <sheetView workbookViewId="0" topLeftCell="A1">
      <selection activeCell="A1" sqref="A1"/>
    </sheetView>
  </sheetViews>
  <sheetFormatPr defaultColWidth="9.140625" defaultRowHeight="12.75"/>
  <cols>
    <col min="2" max="2" width="11.140625" style="0" bestFit="1" customWidth="1"/>
  </cols>
  <sheetData>
    <row r="1" ht="12.75">
      <c r="A1" t="s">
        <v>116</v>
      </c>
    </row>
    <row r="9" spans="1:5" ht="12.75">
      <c r="A9" t="s">
        <v>24</v>
      </c>
      <c r="B9" t="s">
        <v>28</v>
      </c>
      <c r="D9" t="s">
        <v>34</v>
      </c>
      <c r="E9" t="s">
        <v>40</v>
      </c>
    </row>
    <row r="10" spans="1:5" ht="12.75">
      <c r="A10" s="1">
        <v>0</v>
      </c>
      <c r="B10" s="1">
        <f>(A10*24.76379)</f>
        <v>0</v>
      </c>
      <c r="D10" s="2">
        <f>MAX(B10:B384)</f>
        <v>76.418579561</v>
      </c>
      <c r="E10">
        <f>D10/10</f>
        <v>7.6418579561</v>
      </c>
    </row>
    <row r="11" spans="1:2" ht="12.75">
      <c r="A11" s="1">
        <v>0</v>
      </c>
      <c r="B11" s="1">
        <f aca="true" t="shared" si="0" ref="B11:B74">(A11*24.76379)</f>
        <v>0</v>
      </c>
    </row>
    <row r="12" spans="1:2" ht="12.75">
      <c r="A12" s="1">
        <v>0</v>
      </c>
      <c r="B12" s="1">
        <f t="shared" si="0"/>
        <v>0</v>
      </c>
    </row>
    <row r="13" spans="1:4" ht="12.75">
      <c r="A13" s="1">
        <v>0</v>
      </c>
      <c r="B13" s="1">
        <f t="shared" si="0"/>
        <v>0</v>
      </c>
      <c r="D13" t="s">
        <v>6</v>
      </c>
    </row>
    <row r="14" spans="1:4" ht="12.75">
      <c r="A14" s="1">
        <v>0</v>
      </c>
      <c r="B14" s="1">
        <f t="shared" si="0"/>
        <v>0</v>
      </c>
      <c r="D14" t="s">
        <v>6</v>
      </c>
    </row>
    <row r="15" spans="1:4" ht="12.75">
      <c r="A15" s="1">
        <v>0</v>
      </c>
      <c r="B15" s="1">
        <f t="shared" si="0"/>
        <v>0</v>
      </c>
      <c r="D15" t="s">
        <v>6</v>
      </c>
    </row>
    <row r="16" spans="1:2" ht="12.75">
      <c r="A16" s="1">
        <v>0</v>
      </c>
      <c r="B16" s="1">
        <f t="shared" si="0"/>
        <v>0</v>
      </c>
    </row>
    <row r="17" spans="1:2" ht="12.75">
      <c r="A17" s="1">
        <v>0</v>
      </c>
      <c r="B17" s="1">
        <f t="shared" si="0"/>
        <v>0</v>
      </c>
    </row>
    <row r="18" spans="1:2" ht="12.75">
      <c r="A18" s="1">
        <v>0</v>
      </c>
      <c r="B18" s="1">
        <f t="shared" si="0"/>
        <v>0</v>
      </c>
    </row>
    <row r="19" spans="1:2" ht="12.75">
      <c r="A19" s="1">
        <v>0</v>
      </c>
      <c r="B19" s="1">
        <f t="shared" si="0"/>
        <v>0</v>
      </c>
    </row>
    <row r="20" spans="1:2" ht="12.75">
      <c r="A20" s="1">
        <v>0</v>
      </c>
      <c r="B20" s="1">
        <f t="shared" si="0"/>
        <v>0</v>
      </c>
    </row>
    <row r="21" spans="1:2" ht="12.75">
      <c r="A21" s="1">
        <v>0</v>
      </c>
      <c r="B21" s="1">
        <f t="shared" si="0"/>
        <v>0</v>
      </c>
    </row>
    <row r="22" spans="1:2" ht="12.75">
      <c r="A22" s="1">
        <v>0</v>
      </c>
      <c r="B22" s="1">
        <f t="shared" si="0"/>
        <v>0</v>
      </c>
    </row>
    <row r="23" spans="1:2" ht="12.75">
      <c r="A23" s="1">
        <v>0</v>
      </c>
      <c r="B23" s="1">
        <f t="shared" si="0"/>
        <v>0</v>
      </c>
    </row>
    <row r="24" spans="1:2" ht="12.75">
      <c r="A24" s="1">
        <v>0</v>
      </c>
      <c r="B24" s="1">
        <f t="shared" si="0"/>
        <v>0</v>
      </c>
    </row>
    <row r="25" spans="1:2" ht="12.75">
      <c r="A25" s="1">
        <v>0.019531</v>
      </c>
      <c r="B25" s="1">
        <f t="shared" si="0"/>
        <v>0.48366158249</v>
      </c>
    </row>
    <row r="26" spans="1:2" ht="12.75">
      <c r="A26" s="1">
        <v>0.019531</v>
      </c>
      <c r="B26" s="1">
        <f t="shared" si="0"/>
        <v>0.48366158249</v>
      </c>
    </row>
    <row r="27" spans="1:2" ht="12.75">
      <c r="A27" s="1">
        <v>0.019531</v>
      </c>
      <c r="B27" s="1">
        <f t="shared" si="0"/>
        <v>0.48366158249</v>
      </c>
    </row>
    <row r="28" spans="1:2" ht="12.75">
      <c r="A28" s="1">
        <v>0.019531</v>
      </c>
      <c r="B28" s="1">
        <f t="shared" si="0"/>
        <v>0.48366158249</v>
      </c>
    </row>
    <row r="29" spans="1:2" ht="12.75">
      <c r="A29" s="1">
        <v>0.039063</v>
      </c>
      <c r="B29" s="1">
        <f t="shared" si="0"/>
        <v>0.96734792877</v>
      </c>
    </row>
    <row r="30" spans="1:2" ht="12.75">
      <c r="A30" s="1">
        <v>0.058594</v>
      </c>
      <c r="B30" s="1">
        <f t="shared" si="0"/>
        <v>1.45100951126</v>
      </c>
    </row>
    <row r="31" spans="1:2" ht="12.75">
      <c r="A31" s="1">
        <v>0.078125</v>
      </c>
      <c r="B31" s="1">
        <f t="shared" si="0"/>
        <v>1.93467109375</v>
      </c>
    </row>
    <row r="32" spans="1:2" ht="12.75">
      <c r="A32" s="1">
        <v>0.13672</v>
      </c>
      <c r="B32" s="1">
        <f t="shared" si="0"/>
        <v>3.3857053688</v>
      </c>
    </row>
    <row r="33" spans="1:2" ht="12.75">
      <c r="A33" s="1">
        <v>0.17578</v>
      </c>
      <c r="B33" s="1">
        <f t="shared" si="0"/>
        <v>4.3529790062</v>
      </c>
    </row>
    <row r="34" spans="1:2" ht="12.75">
      <c r="A34" s="1">
        <v>0.21484</v>
      </c>
      <c r="B34" s="1">
        <f t="shared" si="0"/>
        <v>5.3202526436</v>
      </c>
    </row>
    <row r="35" spans="1:2" ht="12.75">
      <c r="A35" s="1">
        <v>0.3125</v>
      </c>
      <c r="B35" s="1">
        <f t="shared" si="0"/>
        <v>7.738684375</v>
      </c>
    </row>
    <row r="36" spans="1:3" ht="12.75">
      <c r="A36" s="1">
        <v>0.13672</v>
      </c>
      <c r="B36" s="1">
        <f t="shared" si="0"/>
        <v>3.3857053688</v>
      </c>
      <c r="C36" s="1"/>
    </row>
    <row r="37" spans="1:2" ht="12.75">
      <c r="A37" s="1">
        <v>0</v>
      </c>
      <c r="B37" s="1">
        <f t="shared" si="0"/>
        <v>0</v>
      </c>
    </row>
    <row r="38" spans="1:2" ht="12.75">
      <c r="A38" s="1">
        <v>0.72266</v>
      </c>
      <c r="B38" s="1">
        <f t="shared" si="0"/>
        <v>17.8958004814</v>
      </c>
    </row>
    <row r="39" spans="1:2" ht="12.75">
      <c r="A39" s="1">
        <v>0.46875</v>
      </c>
      <c r="B39" s="1">
        <f t="shared" si="0"/>
        <v>11.608026562500001</v>
      </c>
    </row>
    <row r="40" spans="1:2" ht="12.75">
      <c r="A40" s="1">
        <v>0.27344</v>
      </c>
      <c r="B40" s="1">
        <f t="shared" si="0"/>
        <v>6.7714107376</v>
      </c>
    </row>
    <row r="41" spans="1:3" ht="12.75">
      <c r="A41" s="1">
        <v>0.39063</v>
      </c>
      <c r="B41" s="1">
        <f t="shared" si="0"/>
        <v>9.6734792877</v>
      </c>
      <c r="C41" t="s">
        <v>48</v>
      </c>
    </row>
    <row r="42" spans="1:2" ht="12.75">
      <c r="A42" s="1">
        <v>0.50781</v>
      </c>
      <c r="B42" s="1">
        <f t="shared" si="0"/>
        <v>12.5753001999</v>
      </c>
    </row>
    <row r="43" spans="1:2" ht="12.75">
      <c r="A43" s="1">
        <v>0.56641</v>
      </c>
      <c r="B43" s="1">
        <f t="shared" si="0"/>
        <v>14.0264582939</v>
      </c>
    </row>
    <row r="44" spans="1:2" ht="12.75">
      <c r="A44" s="1">
        <v>0.60547</v>
      </c>
      <c r="B44" s="1">
        <f t="shared" si="0"/>
        <v>14.9937319313</v>
      </c>
    </row>
    <row r="45" spans="1:2" ht="12.75">
      <c r="A45" s="1">
        <v>0.68359</v>
      </c>
      <c r="B45" s="1">
        <f t="shared" si="0"/>
        <v>16.9282792061</v>
      </c>
    </row>
    <row r="46" spans="1:2" ht="12.75">
      <c r="A46" s="1">
        <v>0.76172</v>
      </c>
      <c r="B46" s="1">
        <f t="shared" si="0"/>
        <v>18.8630741188</v>
      </c>
    </row>
    <row r="47" spans="1:2" ht="12.75">
      <c r="A47" s="1">
        <v>0.85938</v>
      </c>
      <c r="B47" s="1">
        <f t="shared" si="0"/>
        <v>21.281505850200002</v>
      </c>
    </row>
    <row r="48" spans="1:2" ht="12.75">
      <c r="A48" s="1">
        <v>1.0742</v>
      </c>
      <c r="B48" s="1">
        <f t="shared" si="0"/>
        <v>26.601263218</v>
      </c>
    </row>
    <row r="49" spans="1:2" ht="12.75">
      <c r="A49" s="1">
        <v>1.2305</v>
      </c>
      <c r="B49" s="1">
        <f t="shared" si="0"/>
        <v>30.471843595</v>
      </c>
    </row>
    <row r="50" spans="1:2" ht="12.75">
      <c r="A50" s="1">
        <v>1.3867</v>
      </c>
      <c r="B50" s="1">
        <f t="shared" si="0"/>
        <v>34.339947593</v>
      </c>
    </row>
    <row r="51" spans="1:2" ht="12.75">
      <c r="A51" s="1">
        <v>1.582</v>
      </c>
      <c r="B51" s="1">
        <f t="shared" si="0"/>
        <v>39.17631578</v>
      </c>
    </row>
    <row r="52" spans="1:2" ht="12.75">
      <c r="A52" s="1">
        <v>1.7773</v>
      </c>
      <c r="B52" s="1">
        <f t="shared" si="0"/>
        <v>44.012683967</v>
      </c>
    </row>
    <row r="53" spans="1:2" ht="12.75">
      <c r="A53" s="1">
        <v>1.9727</v>
      </c>
      <c r="B53" s="1">
        <f t="shared" si="0"/>
        <v>48.851528533</v>
      </c>
    </row>
    <row r="54" spans="1:2" ht="12.75">
      <c r="A54" s="1">
        <v>2.168</v>
      </c>
      <c r="B54" s="1">
        <f t="shared" si="0"/>
        <v>53.687896720000005</v>
      </c>
    </row>
    <row r="55" spans="1:2" ht="12.75">
      <c r="A55" s="1">
        <v>2.3633</v>
      </c>
      <c r="B55" s="1">
        <f t="shared" si="0"/>
        <v>58.524264907</v>
      </c>
    </row>
    <row r="56" spans="1:2" ht="12.75">
      <c r="A56" s="1">
        <v>2.5781</v>
      </c>
      <c r="B56" s="1">
        <f t="shared" si="0"/>
        <v>63.843526999000005</v>
      </c>
    </row>
    <row r="57" spans="1:2" ht="12.75">
      <c r="A57" s="1">
        <v>2.7734</v>
      </c>
      <c r="B57" s="1">
        <f t="shared" si="0"/>
        <v>68.679895186</v>
      </c>
    </row>
    <row r="58" spans="1:2" ht="12.75">
      <c r="A58" s="1">
        <v>2.8711</v>
      </c>
      <c r="B58" s="1">
        <f t="shared" si="0"/>
        <v>71.099317469</v>
      </c>
    </row>
    <row r="59" spans="1:2" ht="12.75">
      <c r="A59" s="1">
        <v>2.9492</v>
      </c>
      <c r="B59" s="1">
        <f t="shared" si="0"/>
        <v>73.03336946799999</v>
      </c>
    </row>
    <row r="60" spans="1:2" ht="12.75">
      <c r="A60" s="1">
        <v>2.9883</v>
      </c>
      <c r="B60" s="1">
        <f t="shared" si="0"/>
        <v>74.001633657</v>
      </c>
    </row>
    <row r="61" spans="1:2" ht="12.75">
      <c r="A61" s="1">
        <v>3.0273</v>
      </c>
      <c r="B61" s="1">
        <f t="shared" si="0"/>
        <v>74.967421467</v>
      </c>
    </row>
    <row r="62" spans="1:2" ht="12.75">
      <c r="A62" s="1">
        <v>3.0664</v>
      </c>
      <c r="B62" s="1">
        <f t="shared" si="0"/>
        <v>75.93568565599999</v>
      </c>
    </row>
    <row r="63" spans="1:2" ht="12.75">
      <c r="A63" s="1">
        <v>3.0859</v>
      </c>
      <c r="B63" s="1">
        <f t="shared" si="0"/>
        <v>76.418579561</v>
      </c>
    </row>
    <row r="64" spans="1:2" ht="12.75">
      <c r="A64" s="1">
        <v>3.0859</v>
      </c>
      <c r="B64" s="1">
        <f t="shared" si="0"/>
        <v>76.418579561</v>
      </c>
    </row>
    <row r="65" spans="1:2" ht="12.75">
      <c r="A65" s="1">
        <v>3.0859</v>
      </c>
      <c r="B65" s="1">
        <f t="shared" si="0"/>
        <v>76.418579561</v>
      </c>
    </row>
    <row r="66" spans="1:2" ht="12.75">
      <c r="A66" s="1">
        <v>3.0859</v>
      </c>
      <c r="B66" s="1">
        <f t="shared" si="0"/>
        <v>76.418579561</v>
      </c>
    </row>
    <row r="67" spans="1:2" ht="12.75">
      <c r="A67" s="1">
        <v>3.0664</v>
      </c>
      <c r="B67" s="1">
        <f t="shared" si="0"/>
        <v>75.93568565599999</v>
      </c>
    </row>
    <row r="68" spans="1:2" ht="12.75">
      <c r="A68" s="1">
        <v>3.0469</v>
      </c>
      <c r="B68" s="1">
        <f t="shared" si="0"/>
        <v>75.45279175099999</v>
      </c>
    </row>
    <row r="69" spans="1:2" ht="12.75">
      <c r="A69" s="1">
        <v>3.0273</v>
      </c>
      <c r="B69" s="1">
        <f t="shared" si="0"/>
        <v>74.967421467</v>
      </c>
    </row>
    <row r="70" spans="1:2" ht="12.75">
      <c r="A70" s="1">
        <v>3.0078</v>
      </c>
      <c r="B70" s="1">
        <f t="shared" si="0"/>
        <v>74.484527562</v>
      </c>
    </row>
    <row r="71" spans="1:2" ht="12.75">
      <c r="A71" s="1">
        <v>3.0078</v>
      </c>
      <c r="B71" s="1">
        <f t="shared" si="0"/>
        <v>74.484527562</v>
      </c>
    </row>
    <row r="72" spans="1:2" ht="12.75">
      <c r="A72" s="1">
        <v>3.0078</v>
      </c>
      <c r="B72" s="1">
        <f t="shared" si="0"/>
        <v>74.484527562</v>
      </c>
    </row>
    <row r="73" spans="1:2" ht="12.75">
      <c r="A73" s="1">
        <v>2.9883</v>
      </c>
      <c r="B73" s="1">
        <f t="shared" si="0"/>
        <v>74.001633657</v>
      </c>
    </row>
    <row r="74" spans="1:2" ht="12.75">
      <c r="A74" s="1">
        <v>2.9688</v>
      </c>
      <c r="B74" s="1">
        <f t="shared" si="0"/>
        <v>73.518739752</v>
      </c>
    </row>
    <row r="75" spans="1:2" ht="12.75">
      <c r="A75" s="1">
        <v>2.9492</v>
      </c>
      <c r="B75" s="1">
        <f aca="true" t="shared" si="1" ref="B75:B138">(A75*24.76379)</f>
        <v>73.03336946799999</v>
      </c>
    </row>
    <row r="76" spans="1:2" ht="12.75">
      <c r="A76" s="1">
        <v>2.9297</v>
      </c>
      <c r="B76" s="1">
        <f t="shared" si="1"/>
        <v>72.550475563</v>
      </c>
    </row>
    <row r="77" spans="1:2" ht="12.75">
      <c r="A77" s="1">
        <v>2.8711</v>
      </c>
      <c r="B77" s="1">
        <f t="shared" si="1"/>
        <v>71.099317469</v>
      </c>
    </row>
    <row r="78" spans="1:2" ht="12.75">
      <c r="A78" s="1">
        <v>2.9297</v>
      </c>
      <c r="B78" s="1">
        <f t="shared" si="1"/>
        <v>72.550475563</v>
      </c>
    </row>
    <row r="79" spans="1:2" ht="12.75">
      <c r="A79" s="1">
        <v>2.9688</v>
      </c>
      <c r="B79" s="1">
        <f t="shared" si="1"/>
        <v>73.518739752</v>
      </c>
    </row>
    <row r="80" spans="1:2" ht="12.75">
      <c r="A80" s="1">
        <v>2.9492</v>
      </c>
      <c r="B80" s="1">
        <f t="shared" si="1"/>
        <v>73.03336946799999</v>
      </c>
    </row>
    <row r="81" spans="1:2" ht="12.75">
      <c r="A81" s="1">
        <v>2.9492</v>
      </c>
      <c r="B81" s="1">
        <f t="shared" si="1"/>
        <v>73.03336946799999</v>
      </c>
    </row>
    <row r="82" spans="1:2" ht="12.75">
      <c r="A82" s="1">
        <v>2.9492</v>
      </c>
      <c r="B82" s="1">
        <f t="shared" si="1"/>
        <v>73.03336946799999</v>
      </c>
    </row>
    <row r="83" spans="1:2" ht="12.75">
      <c r="A83" s="1">
        <v>2.9688</v>
      </c>
      <c r="B83" s="1">
        <f t="shared" si="1"/>
        <v>73.518739752</v>
      </c>
    </row>
    <row r="84" spans="1:2" ht="12.75">
      <c r="A84" s="1">
        <v>2.9492</v>
      </c>
      <c r="B84" s="1">
        <f t="shared" si="1"/>
        <v>73.03336946799999</v>
      </c>
    </row>
    <row r="85" spans="1:2" ht="12.75">
      <c r="A85" s="1">
        <v>2.9297</v>
      </c>
      <c r="B85" s="1">
        <f t="shared" si="1"/>
        <v>72.550475563</v>
      </c>
    </row>
    <row r="86" spans="1:2" ht="12.75">
      <c r="A86" s="1">
        <v>2.9102</v>
      </c>
      <c r="B86" s="1">
        <f t="shared" si="1"/>
        <v>72.06758165800001</v>
      </c>
    </row>
    <row r="87" spans="1:2" ht="12.75">
      <c r="A87" s="1">
        <v>2.8906</v>
      </c>
      <c r="B87" s="1">
        <f t="shared" si="1"/>
        <v>71.582211374</v>
      </c>
    </row>
    <row r="88" spans="1:2" ht="12.75">
      <c r="A88" s="1">
        <v>2.8516</v>
      </c>
      <c r="B88" s="1">
        <f t="shared" si="1"/>
        <v>70.616423564</v>
      </c>
    </row>
    <row r="89" spans="1:2" ht="12.75">
      <c r="A89" s="1">
        <v>2.8516</v>
      </c>
      <c r="B89" s="1">
        <f t="shared" si="1"/>
        <v>70.616423564</v>
      </c>
    </row>
    <row r="90" spans="1:2" ht="12.75">
      <c r="A90" s="1">
        <v>2.8125</v>
      </c>
      <c r="B90" s="1">
        <f t="shared" si="1"/>
        <v>69.648159375</v>
      </c>
    </row>
    <row r="91" spans="1:2" ht="12.75">
      <c r="A91" s="1">
        <v>2.793</v>
      </c>
      <c r="B91" s="1">
        <f t="shared" si="1"/>
        <v>69.16526547000001</v>
      </c>
    </row>
    <row r="92" spans="1:2" ht="12.75">
      <c r="A92" s="1">
        <v>2.7734</v>
      </c>
      <c r="B92" s="1">
        <f t="shared" si="1"/>
        <v>68.679895186</v>
      </c>
    </row>
    <row r="93" spans="1:2" ht="12.75">
      <c r="A93" s="1">
        <v>2.7734</v>
      </c>
      <c r="B93" s="1">
        <f t="shared" si="1"/>
        <v>68.679895186</v>
      </c>
    </row>
    <row r="94" spans="1:2" ht="12.75">
      <c r="A94" s="1">
        <v>2.7539</v>
      </c>
      <c r="B94" s="1">
        <f t="shared" si="1"/>
        <v>68.197001281</v>
      </c>
    </row>
    <row r="95" spans="1:2" ht="12.75">
      <c r="A95" s="1">
        <v>2.7539</v>
      </c>
      <c r="B95" s="1">
        <f t="shared" si="1"/>
        <v>68.197001281</v>
      </c>
    </row>
    <row r="96" spans="1:2" ht="12.75">
      <c r="A96" s="1">
        <v>2.7344</v>
      </c>
      <c r="B96" s="1">
        <f t="shared" si="1"/>
        <v>67.714107376</v>
      </c>
    </row>
    <row r="97" spans="1:2" ht="12.75">
      <c r="A97" s="1">
        <v>2.7148</v>
      </c>
      <c r="B97" s="1">
        <f t="shared" si="1"/>
        <v>67.228737092</v>
      </c>
    </row>
    <row r="98" spans="1:2" ht="12.75">
      <c r="A98" s="1">
        <v>2.7148</v>
      </c>
      <c r="B98" s="1">
        <f t="shared" si="1"/>
        <v>67.228737092</v>
      </c>
    </row>
    <row r="99" spans="1:2" ht="12.75">
      <c r="A99" s="1">
        <v>2.6953</v>
      </c>
      <c r="B99" s="1">
        <f t="shared" si="1"/>
        <v>66.745843187</v>
      </c>
    </row>
    <row r="100" spans="1:2" ht="12.75">
      <c r="A100" s="1">
        <v>2.6953</v>
      </c>
      <c r="B100" s="1">
        <f t="shared" si="1"/>
        <v>66.745843187</v>
      </c>
    </row>
    <row r="101" spans="1:2" ht="12.75">
      <c r="A101" s="1">
        <v>2.6758</v>
      </c>
      <c r="B101" s="1">
        <f t="shared" si="1"/>
        <v>66.26294928200001</v>
      </c>
    </row>
    <row r="102" spans="1:2" ht="12.75">
      <c r="A102" s="1">
        <v>2.6563</v>
      </c>
      <c r="B102" s="1">
        <f t="shared" si="1"/>
        <v>65.780055377</v>
      </c>
    </row>
    <row r="103" spans="1:2" ht="12.75">
      <c r="A103" s="1">
        <v>2.6367</v>
      </c>
      <c r="B103" s="1">
        <f t="shared" si="1"/>
        <v>65.294685093</v>
      </c>
    </row>
    <row r="104" spans="1:2" ht="12.75">
      <c r="A104" s="1">
        <v>2.6367</v>
      </c>
      <c r="B104" s="1">
        <f t="shared" si="1"/>
        <v>65.294685093</v>
      </c>
    </row>
    <row r="105" spans="1:2" ht="12.75">
      <c r="A105" s="1">
        <v>2.6367</v>
      </c>
      <c r="B105" s="1">
        <f t="shared" si="1"/>
        <v>65.294685093</v>
      </c>
    </row>
    <row r="106" spans="1:2" ht="12.75">
      <c r="A106" s="1">
        <v>2.6563</v>
      </c>
      <c r="B106" s="1">
        <f t="shared" si="1"/>
        <v>65.780055377</v>
      </c>
    </row>
    <row r="107" spans="1:2" ht="12.75">
      <c r="A107" s="1">
        <v>2.6758</v>
      </c>
      <c r="B107" s="1">
        <f t="shared" si="1"/>
        <v>66.26294928200001</v>
      </c>
    </row>
    <row r="108" spans="1:2" ht="12.75">
      <c r="A108" s="1">
        <v>2.7539</v>
      </c>
      <c r="B108" s="1">
        <f t="shared" si="1"/>
        <v>68.197001281</v>
      </c>
    </row>
    <row r="109" spans="1:2" ht="12.75">
      <c r="A109" s="1">
        <v>2.7539</v>
      </c>
      <c r="B109" s="1">
        <f t="shared" si="1"/>
        <v>68.197001281</v>
      </c>
    </row>
    <row r="110" spans="1:2" ht="12.75">
      <c r="A110" s="1">
        <v>2.7148</v>
      </c>
      <c r="B110" s="1">
        <f t="shared" si="1"/>
        <v>67.228737092</v>
      </c>
    </row>
    <row r="111" spans="1:2" ht="12.75">
      <c r="A111" s="1">
        <v>2.6758</v>
      </c>
      <c r="B111" s="1">
        <f t="shared" si="1"/>
        <v>66.26294928200001</v>
      </c>
    </row>
    <row r="112" spans="1:2" ht="12.75">
      <c r="A112" s="1">
        <v>2.6563</v>
      </c>
      <c r="B112" s="1">
        <f t="shared" si="1"/>
        <v>65.780055377</v>
      </c>
    </row>
    <row r="113" spans="1:2" ht="12.75">
      <c r="A113" s="1">
        <v>2.6563</v>
      </c>
      <c r="B113" s="1">
        <f t="shared" si="1"/>
        <v>65.780055377</v>
      </c>
    </row>
    <row r="114" spans="1:2" ht="12.75">
      <c r="A114" s="1">
        <v>2.6367</v>
      </c>
      <c r="B114" s="1">
        <f t="shared" si="1"/>
        <v>65.294685093</v>
      </c>
    </row>
    <row r="115" spans="1:2" ht="12.75">
      <c r="A115" s="1">
        <v>2.5586</v>
      </c>
      <c r="B115" s="1">
        <f t="shared" si="1"/>
        <v>63.36063309400001</v>
      </c>
    </row>
    <row r="116" spans="1:2" ht="12.75">
      <c r="A116" s="1">
        <v>2.5391</v>
      </c>
      <c r="B116" s="1">
        <f t="shared" si="1"/>
        <v>62.877739188999996</v>
      </c>
    </row>
    <row r="117" spans="1:2" ht="12.75">
      <c r="A117" s="1">
        <v>2.5195</v>
      </c>
      <c r="B117" s="1">
        <f t="shared" si="1"/>
        <v>62.392368905</v>
      </c>
    </row>
    <row r="118" spans="1:2" ht="12.75">
      <c r="A118" s="1">
        <v>2.4609</v>
      </c>
      <c r="B118" s="1">
        <f t="shared" si="1"/>
        <v>60.941210811000005</v>
      </c>
    </row>
    <row r="119" spans="1:2" ht="12.75">
      <c r="A119" s="1">
        <v>2.4414</v>
      </c>
      <c r="B119" s="1">
        <f t="shared" si="1"/>
        <v>60.45831690599999</v>
      </c>
    </row>
    <row r="120" spans="1:2" ht="12.75">
      <c r="A120" s="1">
        <v>2.3828</v>
      </c>
      <c r="B120" s="1">
        <f t="shared" si="1"/>
        <v>59.007158812</v>
      </c>
    </row>
    <row r="121" spans="1:2" ht="12.75">
      <c r="A121" s="1">
        <v>2.3438</v>
      </c>
      <c r="B121" s="1">
        <f t="shared" si="1"/>
        <v>58.041371002</v>
      </c>
    </row>
    <row r="122" spans="1:2" ht="12.75">
      <c r="A122" s="1">
        <v>2.2852</v>
      </c>
      <c r="B122" s="1">
        <f t="shared" si="1"/>
        <v>56.590212908000005</v>
      </c>
    </row>
    <row r="123" spans="1:2" ht="12.75">
      <c r="A123" s="1">
        <v>2.2461</v>
      </c>
      <c r="B123" s="1">
        <f t="shared" si="1"/>
        <v>55.621948719</v>
      </c>
    </row>
    <row r="124" spans="1:2" ht="12.75">
      <c r="A124" s="1">
        <v>2.168</v>
      </c>
      <c r="B124" s="1">
        <f t="shared" si="1"/>
        <v>53.687896720000005</v>
      </c>
    </row>
    <row r="125" spans="1:2" ht="12.75">
      <c r="A125" s="1">
        <v>2.1289</v>
      </c>
      <c r="B125" s="1">
        <f t="shared" si="1"/>
        <v>52.719632530999995</v>
      </c>
    </row>
    <row r="126" spans="1:2" ht="12.75">
      <c r="A126" s="1">
        <v>2.0508</v>
      </c>
      <c r="B126" s="1">
        <f t="shared" si="1"/>
        <v>50.785580532000004</v>
      </c>
    </row>
    <row r="127" spans="1:2" ht="12.75">
      <c r="A127" s="1">
        <v>1.9922</v>
      </c>
      <c r="B127" s="1">
        <f t="shared" si="1"/>
        <v>49.334422438</v>
      </c>
    </row>
    <row r="128" spans="1:2" ht="12.75">
      <c r="A128" s="1">
        <v>1.9336</v>
      </c>
      <c r="B128" s="1">
        <f t="shared" si="1"/>
        <v>47.883264344</v>
      </c>
    </row>
    <row r="129" spans="1:2" ht="12.75">
      <c r="A129" s="1">
        <v>1.875</v>
      </c>
      <c r="B129" s="1">
        <f t="shared" si="1"/>
        <v>46.432106250000004</v>
      </c>
    </row>
    <row r="130" spans="1:2" ht="12.75">
      <c r="A130" s="1">
        <v>1.8359</v>
      </c>
      <c r="B130" s="1">
        <f t="shared" si="1"/>
        <v>45.463842061</v>
      </c>
    </row>
    <row r="131" spans="1:2" ht="12.75">
      <c r="A131" s="1">
        <v>1.7188</v>
      </c>
      <c r="B131" s="1">
        <f t="shared" si="1"/>
        <v>42.564002252</v>
      </c>
    </row>
    <row r="132" spans="1:2" ht="12.75">
      <c r="A132" s="1">
        <v>1.6211</v>
      </c>
      <c r="B132" s="1">
        <f t="shared" si="1"/>
        <v>40.144579969</v>
      </c>
    </row>
    <row r="133" spans="1:2" ht="12.75">
      <c r="A133" s="1">
        <v>1.5039</v>
      </c>
      <c r="B133" s="1">
        <f t="shared" si="1"/>
        <v>37.242263781</v>
      </c>
    </row>
    <row r="134" spans="1:2" ht="12.75">
      <c r="A134" s="1">
        <v>1.3672</v>
      </c>
      <c r="B134" s="1">
        <f t="shared" si="1"/>
        <v>33.857053688</v>
      </c>
    </row>
    <row r="135" spans="1:2" ht="12.75">
      <c r="A135" s="1">
        <v>1.2305</v>
      </c>
      <c r="B135" s="1">
        <f t="shared" si="1"/>
        <v>30.471843595</v>
      </c>
    </row>
    <row r="136" spans="1:2" ht="12.75">
      <c r="A136" s="1">
        <v>1.0742</v>
      </c>
      <c r="B136" s="1">
        <f t="shared" si="1"/>
        <v>26.601263218</v>
      </c>
    </row>
    <row r="137" spans="1:2" ht="12.75">
      <c r="A137" s="1">
        <v>0.95703</v>
      </c>
      <c r="B137" s="1">
        <f t="shared" si="1"/>
        <v>23.6996899437</v>
      </c>
    </row>
    <row r="138" spans="1:2" ht="12.75">
      <c r="A138" s="1">
        <v>0.74219</v>
      </c>
      <c r="B138" s="1">
        <f t="shared" si="1"/>
        <v>18.3794373001</v>
      </c>
    </row>
    <row r="139" spans="1:2" ht="12.75">
      <c r="A139" s="1">
        <v>0.54688</v>
      </c>
      <c r="B139" s="1">
        <f aca="true" t="shared" si="2" ref="B139:B168">(A139*24.76379)</f>
        <v>13.5428214752</v>
      </c>
    </row>
    <row r="140" spans="1:2" ht="12.75">
      <c r="A140" s="1">
        <v>0.41016</v>
      </c>
      <c r="B140" s="1">
        <f t="shared" si="2"/>
        <v>10.1571161064</v>
      </c>
    </row>
    <row r="141" spans="1:2" ht="12.75">
      <c r="A141" s="1">
        <v>0.3125</v>
      </c>
      <c r="B141" s="1">
        <f t="shared" si="2"/>
        <v>7.738684375</v>
      </c>
    </row>
    <row r="142" spans="1:3" ht="12.75">
      <c r="A142" s="1">
        <v>0.19531</v>
      </c>
      <c r="B142" s="1">
        <f t="shared" si="2"/>
        <v>4.8366158249</v>
      </c>
      <c r="C142" t="s">
        <v>69</v>
      </c>
    </row>
    <row r="143" spans="1:2" ht="12.75">
      <c r="A143" s="1">
        <v>0.11719</v>
      </c>
      <c r="B143" s="1">
        <f t="shared" si="2"/>
        <v>2.9020685501</v>
      </c>
    </row>
    <row r="144" spans="1:2" ht="12.75">
      <c r="A144" s="1">
        <v>0.097656</v>
      </c>
      <c r="B144" s="1">
        <f t="shared" si="2"/>
        <v>2.4183326762400004</v>
      </c>
    </row>
    <row r="145" spans="1:2" ht="12.75">
      <c r="A145" s="1">
        <v>0.078125</v>
      </c>
      <c r="B145" s="1">
        <f t="shared" si="2"/>
        <v>1.93467109375</v>
      </c>
    </row>
    <row r="146" spans="1:2" ht="12.75">
      <c r="A146" s="1">
        <v>0.078125</v>
      </c>
      <c r="B146" s="1">
        <f t="shared" si="2"/>
        <v>1.93467109375</v>
      </c>
    </row>
    <row r="147" spans="1:2" ht="12.75">
      <c r="A147" s="1">
        <v>0.058594</v>
      </c>
      <c r="B147" s="1">
        <f t="shared" si="2"/>
        <v>1.45100951126</v>
      </c>
    </row>
    <row r="148" spans="1:2" ht="12.75">
      <c r="A148" s="1">
        <v>0.058594</v>
      </c>
      <c r="B148" s="1">
        <f t="shared" si="2"/>
        <v>1.45100951126</v>
      </c>
    </row>
    <row r="149" spans="1:2" ht="12.75">
      <c r="A149" s="1">
        <v>0.039063</v>
      </c>
      <c r="B149" s="1">
        <f t="shared" si="2"/>
        <v>0.96734792877</v>
      </c>
    </row>
    <row r="150" spans="1:2" ht="12.75">
      <c r="A150" s="1">
        <v>0.019531</v>
      </c>
      <c r="B150" s="1">
        <f t="shared" si="2"/>
        <v>0.48366158249</v>
      </c>
    </row>
    <row r="151" spans="1:2" ht="12.75">
      <c r="A151" s="1">
        <v>0.019531</v>
      </c>
      <c r="B151" s="1">
        <f t="shared" si="2"/>
        <v>0.48366158249</v>
      </c>
    </row>
    <row r="152" spans="1:2" ht="12.75">
      <c r="A152" s="1">
        <v>0</v>
      </c>
      <c r="B152" s="1">
        <f t="shared" si="2"/>
        <v>0</v>
      </c>
    </row>
    <row r="153" spans="1:2" ht="12.75">
      <c r="A153" s="1">
        <v>0</v>
      </c>
      <c r="B153" s="1">
        <f t="shared" si="2"/>
        <v>0</v>
      </c>
    </row>
    <row r="154" spans="1:2" ht="12.75">
      <c r="A154" s="1">
        <v>0</v>
      </c>
      <c r="B154" s="1">
        <f t="shared" si="2"/>
        <v>0</v>
      </c>
    </row>
    <row r="155" spans="1:2" ht="12.75">
      <c r="A155" s="1">
        <v>0</v>
      </c>
      <c r="B155" s="1">
        <f t="shared" si="2"/>
        <v>0</v>
      </c>
    </row>
    <row r="156" spans="1:2" ht="12.75">
      <c r="A156" s="1">
        <v>0</v>
      </c>
      <c r="B156" s="1">
        <f t="shared" si="2"/>
        <v>0</v>
      </c>
    </row>
    <row r="157" spans="1:2" ht="12.75">
      <c r="A157" s="1">
        <v>0</v>
      </c>
      <c r="B157" s="1">
        <f t="shared" si="2"/>
        <v>0</v>
      </c>
    </row>
    <row r="158" spans="1:2" ht="12.75">
      <c r="A158" s="1">
        <v>0</v>
      </c>
      <c r="B158" s="1">
        <f t="shared" si="2"/>
        <v>0</v>
      </c>
    </row>
    <row r="159" spans="1:2" ht="12.75">
      <c r="A159" s="1">
        <v>0</v>
      </c>
      <c r="B159" s="1">
        <f t="shared" si="2"/>
        <v>0</v>
      </c>
    </row>
    <row r="160" spans="1:2" ht="12.75">
      <c r="A160" s="1">
        <v>0</v>
      </c>
      <c r="B160" s="1">
        <f t="shared" si="2"/>
        <v>0</v>
      </c>
    </row>
    <row r="161" spans="1:2" ht="12.75">
      <c r="A161" s="1">
        <v>0</v>
      </c>
      <c r="B161" s="1">
        <f t="shared" si="2"/>
        <v>0</v>
      </c>
    </row>
    <row r="162" spans="1:2" ht="12.75">
      <c r="A162" s="1">
        <v>0</v>
      </c>
      <c r="B162" s="1">
        <f t="shared" si="2"/>
        <v>0</v>
      </c>
    </row>
    <row r="163" spans="1:2" ht="12.75">
      <c r="A163" s="1">
        <v>0</v>
      </c>
      <c r="B163" s="1">
        <f t="shared" si="2"/>
        <v>0</v>
      </c>
    </row>
    <row r="164" spans="1:2" ht="12.75">
      <c r="A164" s="1">
        <v>0</v>
      </c>
      <c r="B164" s="1">
        <f t="shared" si="2"/>
        <v>0</v>
      </c>
    </row>
    <row r="165" spans="1:2" ht="12.75">
      <c r="A165" s="1">
        <v>0</v>
      </c>
      <c r="B165" s="1">
        <f t="shared" si="2"/>
        <v>0</v>
      </c>
    </row>
    <row r="166" spans="1:2" ht="12.75">
      <c r="A166" s="1">
        <v>0</v>
      </c>
      <c r="B166" s="1">
        <f t="shared" si="2"/>
        <v>0</v>
      </c>
    </row>
    <row r="167" spans="1:2" ht="12.75">
      <c r="A167" s="1">
        <v>0</v>
      </c>
      <c r="B167" s="1">
        <f t="shared" si="2"/>
        <v>0</v>
      </c>
    </row>
    <row r="168" spans="1:2" ht="12.75">
      <c r="A168" s="1">
        <v>0</v>
      </c>
      <c r="B168" s="1">
        <f t="shared" si="2"/>
        <v>0</v>
      </c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  <row r="206" spans="1:2" ht="12.75">
      <c r="A206" s="1"/>
      <c r="B206" s="1"/>
    </row>
    <row r="207" spans="1:2" ht="12.75">
      <c r="A207" s="1"/>
      <c r="B207" s="1"/>
    </row>
    <row r="208" spans="1:2" ht="12.75">
      <c r="A208" s="1"/>
      <c r="B208" s="1"/>
    </row>
    <row r="209" spans="1:2" ht="12.75">
      <c r="A209" s="1"/>
      <c r="B209" s="1"/>
    </row>
    <row r="210" spans="1:2" ht="12.75">
      <c r="A210" s="1"/>
      <c r="B210" s="1"/>
    </row>
    <row r="211" spans="1:2" ht="12.75">
      <c r="A211" s="1"/>
      <c r="B211" s="1"/>
    </row>
    <row r="212" spans="1:2" ht="12.75">
      <c r="A212" s="1"/>
      <c r="B212" s="1"/>
    </row>
    <row r="213" spans="1:2" ht="12.75">
      <c r="A213" s="1"/>
      <c r="B213" s="1"/>
    </row>
    <row r="214" spans="1:2" ht="12.75">
      <c r="A214" s="1"/>
      <c r="B214" s="1"/>
    </row>
    <row r="215" spans="1:2" ht="12.75">
      <c r="A215" s="1"/>
      <c r="B215" s="1"/>
    </row>
    <row r="216" spans="1:2" ht="12.75">
      <c r="A216" s="1"/>
      <c r="B216" s="1"/>
    </row>
    <row r="217" spans="1:2" ht="12.75">
      <c r="A217" s="1"/>
      <c r="B217" s="1"/>
    </row>
    <row r="218" spans="1:2" ht="12.75">
      <c r="A218" s="1"/>
      <c r="B218" s="1"/>
    </row>
    <row r="219" spans="1:2" ht="12.75">
      <c r="A219" s="1"/>
      <c r="B219" s="1"/>
    </row>
    <row r="220" spans="1:2" ht="12.75">
      <c r="A220" s="1"/>
      <c r="B220" s="1"/>
    </row>
    <row r="221" spans="1:2" ht="12.75">
      <c r="A221" s="1"/>
      <c r="B221" s="1"/>
    </row>
    <row r="222" spans="1:2" ht="12.75">
      <c r="A222" s="1"/>
      <c r="B222" s="1"/>
    </row>
    <row r="223" spans="1:2" ht="12.75">
      <c r="A223" s="1"/>
      <c r="B223" s="1"/>
    </row>
    <row r="224" spans="1:2" ht="12.75">
      <c r="A224" s="1"/>
      <c r="B224" s="1"/>
    </row>
    <row r="225" spans="1:2" ht="12.75">
      <c r="A225" s="1"/>
      <c r="B225" s="1"/>
    </row>
    <row r="226" spans="1:2" ht="12.75">
      <c r="A226" s="1"/>
      <c r="B226" s="1"/>
    </row>
    <row r="227" spans="1:2" ht="12.75">
      <c r="A227" s="1"/>
      <c r="B227" s="1"/>
    </row>
    <row r="228" spans="1:2" ht="12.75">
      <c r="A228" s="1"/>
      <c r="B228" s="1"/>
    </row>
    <row r="229" spans="1:2" ht="12.75">
      <c r="A229" s="1"/>
      <c r="B229" s="1"/>
    </row>
    <row r="230" spans="1:2" ht="12.75">
      <c r="A230" s="1"/>
      <c r="B230" s="1"/>
    </row>
    <row r="231" spans="1:2" ht="12.75">
      <c r="A231" s="1"/>
      <c r="B231" s="1"/>
    </row>
    <row r="232" spans="1:2" ht="12.75">
      <c r="A232" s="1"/>
      <c r="B232" s="1"/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6"/>
      <c r="B312" s="1"/>
    </row>
    <row r="313" spans="1:2" ht="12.75">
      <c r="A313" s="6"/>
      <c r="B313" s="1"/>
    </row>
    <row r="314" spans="1:2" ht="12.75">
      <c r="A314" s="6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1"/>
      <c r="B358" s="1"/>
    </row>
    <row r="359" spans="1:2" ht="12.75">
      <c r="A359" s="1"/>
      <c r="B359" s="1"/>
    </row>
    <row r="360" spans="1:2" ht="12.75">
      <c r="A360" s="1"/>
      <c r="B360" s="1"/>
    </row>
    <row r="361" spans="1:2" ht="12.75">
      <c r="A361" s="1"/>
      <c r="B361" s="1"/>
    </row>
    <row r="362" spans="1:2" ht="12.75">
      <c r="A362" s="1"/>
      <c r="B362" s="1"/>
    </row>
    <row r="363" spans="1:2" ht="12.75">
      <c r="A363" s="1"/>
      <c r="B363" s="1"/>
    </row>
    <row r="364" spans="1:2" ht="12.75">
      <c r="A364" s="1"/>
      <c r="B364" s="1"/>
    </row>
    <row r="365" spans="1:2" ht="12.75">
      <c r="A365" s="1"/>
      <c r="B365" s="1"/>
    </row>
    <row r="366" spans="1:2" ht="12.75">
      <c r="A366" s="1"/>
      <c r="B366" s="1"/>
    </row>
    <row r="367" spans="1:2" ht="12.75">
      <c r="A367" s="1"/>
      <c r="B367" s="1"/>
    </row>
    <row r="368" spans="1:2" ht="12.75">
      <c r="A368" s="1"/>
      <c r="B368" s="1"/>
    </row>
    <row r="369" spans="1:2" ht="12.75">
      <c r="A369" s="1"/>
      <c r="B369" s="1"/>
    </row>
    <row r="370" spans="1:2" ht="12.75">
      <c r="A370" s="1"/>
      <c r="B370" s="1"/>
    </row>
    <row r="371" spans="1:2" ht="12.75">
      <c r="A371" s="1"/>
      <c r="B371" s="1"/>
    </row>
    <row r="372" spans="1:2" ht="12.75">
      <c r="A372" s="1"/>
      <c r="B372" s="1"/>
    </row>
    <row r="373" spans="1:2" ht="12.75">
      <c r="A373" s="1"/>
      <c r="B373" s="1"/>
    </row>
    <row r="374" spans="1:2" ht="12.75">
      <c r="A374" s="1"/>
      <c r="B374" s="1"/>
    </row>
    <row r="375" spans="1:2" ht="12.75">
      <c r="A375" s="1"/>
      <c r="B375" s="1"/>
    </row>
    <row r="376" spans="1:2" ht="12.75">
      <c r="A376" s="1"/>
      <c r="B376" s="1"/>
    </row>
    <row r="377" spans="1:2" ht="12.75">
      <c r="A377" s="1"/>
      <c r="B377" s="1"/>
    </row>
    <row r="378" spans="1:2" ht="12.75">
      <c r="A378" s="1"/>
      <c r="B378" s="1"/>
    </row>
    <row r="379" spans="1:2" ht="12.75">
      <c r="A379" s="1"/>
      <c r="B379" s="1"/>
    </row>
    <row r="380" spans="1:2" ht="12.75">
      <c r="A380" s="1"/>
      <c r="B380" s="1"/>
    </row>
    <row r="381" spans="1:2" ht="12.75">
      <c r="A381" s="1"/>
      <c r="B381" s="1"/>
    </row>
    <row r="382" spans="1:2" ht="12.75">
      <c r="A382" s="1"/>
      <c r="B382" s="1"/>
    </row>
    <row r="383" spans="1:2" ht="12.75">
      <c r="A383" s="1"/>
      <c r="B383" s="1"/>
    </row>
    <row r="384" spans="1:2" ht="12.75">
      <c r="A384" s="1"/>
      <c r="B384" s="1"/>
    </row>
    <row r="385" spans="1:2" ht="12.75">
      <c r="A385" s="1"/>
      <c r="B385" s="1"/>
    </row>
    <row r="386" spans="1:2" ht="12.75">
      <c r="A386" s="1"/>
      <c r="B386" s="1"/>
    </row>
    <row r="387" spans="1:2" ht="12.75">
      <c r="A387" s="1"/>
      <c r="B387" s="1"/>
    </row>
    <row r="388" spans="1:2" ht="12.75">
      <c r="A388" s="1"/>
      <c r="B388" s="1"/>
    </row>
    <row r="389" spans="1:2" ht="12.75">
      <c r="A389" s="1"/>
      <c r="B389" s="1"/>
    </row>
    <row r="390" spans="1:2" ht="12.75">
      <c r="A390" s="1"/>
      <c r="B390" s="1"/>
    </row>
    <row r="391" spans="1:2" ht="12.75">
      <c r="A391" s="1"/>
      <c r="B391" s="1"/>
    </row>
    <row r="392" spans="1:2" ht="12.75">
      <c r="A392" s="1"/>
      <c r="B392" s="1"/>
    </row>
    <row r="393" spans="1:2" ht="12.75">
      <c r="A393" s="1"/>
      <c r="B393" s="1"/>
    </row>
    <row r="394" spans="1:2" ht="12.75">
      <c r="A394" s="1"/>
      <c r="B394" s="1"/>
    </row>
    <row r="395" spans="1:2" ht="12.75">
      <c r="A395" s="1"/>
      <c r="B395" s="1"/>
    </row>
    <row r="396" spans="1:2" ht="12.75">
      <c r="A396" s="1"/>
      <c r="B396" s="1"/>
    </row>
    <row r="397" spans="1:2" ht="12.75">
      <c r="A397" s="1"/>
      <c r="B397" s="1"/>
    </row>
    <row r="398" spans="1:2" ht="12.75">
      <c r="A398" s="1"/>
      <c r="B398" s="1"/>
    </row>
    <row r="399" spans="1:2" ht="12.75">
      <c r="A399" s="1"/>
      <c r="B399" s="1"/>
    </row>
    <row r="400" spans="1:2" ht="12.75">
      <c r="A400" s="1"/>
      <c r="B400" s="1"/>
    </row>
    <row r="401" spans="1:2" ht="12.75">
      <c r="A401" s="1"/>
      <c r="B401" s="1"/>
    </row>
    <row r="402" spans="1:2" ht="12.75">
      <c r="A402" s="1"/>
      <c r="B402" s="1"/>
    </row>
    <row r="403" spans="1:2" ht="12.75">
      <c r="A403" s="1"/>
      <c r="B403" s="1"/>
    </row>
    <row r="404" spans="1:2" ht="12.75">
      <c r="A404" s="1"/>
      <c r="B404" s="1"/>
    </row>
    <row r="405" spans="1:2" ht="12.75">
      <c r="A405" s="1"/>
      <c r="B405" s="1"/>
    </row>
    <row r="406" spans="1:2" ht="12.75">
      <c r="A406" s="1"/>
      <c r="B406" s="1"/>
    </row>
    <row r="407" spans="1:2" ht="12.75">
      <c r="A407" s="1"/>
      <c r="B407" s="1"/>
    </row>
    <row r="408" spans="1:2" ht="12.75">
      <c r="A408" s="1"/>
      <c r="B408" s="1"/>
    </row>
    <row r="409" spans="1:2" ht="12.75">
      <c r="A409" s="1"/>
      <c r="B409" s="1"/>
    </row>
    <row r="410" spans="1:2" ht="12.75">
      <c r="A410" s="1"/>
      <c r="B410" s="1"/>
    </row>
    <row r="411" spans="1:2" ht="12.75">
      <c r="A411" s="1"/>
      <c r="B411" s="1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  <row r="423" spans="1:2" ht="12.75">
      <c r="A423" s="1"/>
      <c r="B423" s="1"/>
    </row>
    <row r="424" spans="1:2" ht="12.75">
      <c r="A424" s="1"/>
      <c r="B424" s="1"/>
    </row>
    <row r="425" spans="1:2" ht="12.75">
      <c r="A425" s="1"/>
      <c r="B425" s="1"/>
    </row>
    <row r="426" spans="1:2" ht="12.75">
      <c r="A426" s="1"/>
      <c r="B426" s="1"/>
    </row>
    <row r="427" spans="1:2" ht="12.75">
      <c r="A427" s="1"/>
      <c r="B427" s="1"/>
    </row>
    <row r="428" spans="1:2" ht="12.75">
      <c r="A428" s="1"/>
      <c r="B428" s="1"/>
    </row>
    <row r="429" spans="1:2" ht="12.75">
      <c r="A429" s="1"/>
      <c r="B429" s="1"/>
    </row>
    <row r="430" spans="1:2" ht="12.75">
      <c r="A430" s="1"/>
      <c r="B430" s="1"/>
    </row>
    <row r="431" spans="1:2" ht="12.75">
      <c r="A431" s="1"/>
      <c r="B431" s="1"/>
    </row>
    <row r="432" spans="1:2" ht="12.75">
      <c r="A432" s="1"/>
      <c r="B432" s="1"/>
    </row>
    <row r="433" spans="1:2" ht="12.75">
      <c r="A433" s="1"/>
      <c r="B433" s="1"/>
    </row>
    <row r="434" spans="1:2" ht="12.75">
      <c r="A434" s="1"/>
      <c r="B434" s="1"/>
    </row>
    <row r="435" spans="1:2" ht="12.75">
      <c r="A435" s="1"/>
      <c r="B435" s="1"/>
    </row>
    <row r="436" spans="1:2" ht="12.75">
      <c r="A436" s="1"/>
      <c r="B436" s="1"/>
    </row>
    <row r="437" spans="1:2" ht="12.75">
      <c r="A437" s="1"/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6"/>
      <c r="B458" s="1"/>
    </row>
    <row r="459" spans="1:2" ht="12.75">
      <c r="A459" s="6"/>
      <c r="B459" s="1"/>
    </row>
    <row r="460" spans="1:2" ht="12.75">
      <c r="A460" s="6"/>
      <c r="B460" s="1"/>
    </row>
    <row r="461" spans="1:2" ht="12.75">
      <c r="A461" s="6"/>
      <c r="B461" s="1"/>
    </row>
    <row r="462" spans="1:2" ht="12.75">
      <c r="A462" s="6"/>
      <c r="B462" s="1"/>
    </row>
    <row r="463" spans="1:2" ht="12.75">
      <c r="A463" s="6"/>
      <c r="B463" s="1"/>
    </row>
    <row r="464" spans="1:2" ht="12.75">
      <c r="A464" s="6"/>
      <c r="B464" s="1"/>
    </row>
    <row r="465" spans="1:2" ht="12.75">
      <c r="A465" s="6"/>
      <c r="B465" s="1"/>
    </row>
    <row r="466" spans="1:2" ht="12.75">
      <c r="A466" s="6"/>
      <c r="B466" s="1"/>
    </row>
    <row r="467" spans="1:2" ht="12.75">
      <c r="A467" s="6"/>
      <c r="B467" s="1"/>
    </row>
    <row r="468" spans="1:2" ht="12.75">
      <c r="A468" s="6"/>
      <c r="B468" s="1"/>
    </row>
    <row r="469" spans="1:2" ht="12.75">
      <c r="A469" s="6"/>
      <c r="B469" s="1"/>
    </row>
    <row r="470" spans="1:2" ht="12.75">
      <c r="A470" s="6"/>
      <c r="B470" s="1"/>
    </row>
    <row r="471" spans="1:2" ht="12.75">
      <c r="A471" s="6"/>
      <c r="B471" s="1"/>
    </row>
    <row r="472" spans="1:2" ht="12.75">
      <c r="A472" s="6"/>
      <c r="B472" s="1"/>
    </row>
    <row r="473" spans="1:2" ht="12.75">
      <c r="A473" s="6"/>
      <c r="B473" s="1"/>
    </row>
    <row r="474" spans="1:2" ht="12.75">
      <c r="A474" s="6"/>
      <c r="B474" s="1"/>
    </row>
    <row r="475" spans="1:2" ht="12.75">
      <c r="A475" s="6"/>
      <c r="B475" s="1"/>
    </row>
    <row r="476" spans="1:2" ht="12.75">
      <c r="A476" s="6"/>
      <c r="B476" s="1"/>
    </row>
    <row r="477" spans="1:2" ht="12.75">
      <c r="A477" s="6"/>
      <c r="B477" s="1"/>
    </row>
    <row r="478" spans="1:2" ht="12.75">
      <c r="A478" s="6"/>
      <c r="B478" s="1"/>
    </row>
    <row r="479" spans="1:2" ht="12.75">
      <c r="A479" s="6"/>
      <c r="B479" s="1"/>
    </row>
    <row r="480" spans="1:2" ht="12.75">
      <c r="A480" s="6"/>
      <c r="B480" s="1"/>
    </row>
    <row r="481" spans="1:2" ht="12.75">
      <c r="A481" s="6"/>
      <c r="B481" s="1"/>
    </row>
    <row r="482" spans="1:2" ht="12.75">
      <c r="A482" s="6"/>
      <c r="B482" s="1"/>
    </row>
    <row r="483" spans="1:2" ht="12.75">
      <c r="A483" s="6"/>
      <c r="B483" s="1"/>
    </row>
    <row r="484" spans="1:2" ht="12.75">
      <c r="A484" s="6"/>
      <c r="B484" s="1"/>
    </row>
    <row r="485" spans="1:2" ht="12.75">
      <c r="A485" s="6"/>
      <c r="B485" s="1"/>
    </row>
    <row r="486" spans="1:2" ht="12.75">
      <c r="A486" s="6"/>
      <c r="B486" s="1"/>
    </row>
    <row r="487" spans="1:2" ht="12.75">
      <c r="A487" s="6"/>
      <c r="B487" s="1"/>
    </row>
    <row r="488" spans="1:2" ht="12.75">
      <c r="A488" s="6"/>
      <c r="B488" s="1"/>
    </row>
    <row r="489" spans="1:2" ht="12.75">
      <c r="A489" s="6"/>
      <c r="B489" s="1"/>
    </row>
    <row r="490" spans="1:2" ht="12.75">
      <c r="A490" s="6"/>
      <c r="B490" s="1"/>
    </row>
    <row r="491" spans="1:2" ht="12.75">
      <c r="A491" s="6"/>
      <c r="B491" s="1"/>
    </row>
    <row r="492" spans="1:2" ht="12.75">
      <c r="A492" s="6"/>
      <c r="B492" s="1"/>
    </row>
    <row r="493" spans="1:2" ht="12.75">
      <c r="A493" s="6"/>
      <c r="B493" s="1"/>
    </row>
    <row r="494" spans="1:2" ht="12.75">
      <c r="A494" s="6"/>
      <c r="B494" s="1"/>
    </row>
    <row r="495" spans="1:2" ht="12.75">
      <c r="A495" s="6"/>
      <c r="B495" s="1"/>
    </row>
    <row r="496" spans="1:2" ht="12.75">
      <c r="A496" s="6"/>
      <c r="B496" s="1"/>
    </row>
    <row r="497" spans="1:2" ht="12.75">
      <c r="A497" s="6"/>
      <c r="B497" s="1"/>
    </row>
    <row r="498" spans="1:2" ht="12.75">
      <c r="A498" s="6"/>
      <c r="B498" s="1"/>
    </row>
    <row r="499" spans="1:2" ht="12.75">
      <c r="A499" s="6"/>
      <c r="B499" s="1"/>
    </row>
    <row r="500" spans="1:2" ht="12.75">
      <c r="A500" s="6"/>
      <c r="B500" s="1"/>
    </row>
    <row r="501" spans="1:2" ht="12.75">
      <c r="A501" s="6"/>
      <c r="B501" s="1"/>
    </row>
    <row r="502" spans="1:2" ht="12.75">
      <c r="A502" s="6"/>
      <c r="B502" s="1"/>
    </row>
    <row r="503" spans="1:2" ht="12.75">
      <c r="A503" s="6"/>
      <c r="B503" s="1"/>
    </row>
    <row r="504" spans="1:2" ht="12.75">
      <c r="A504" s="6"/>
      <c r="B504" s="1"/>
    </row>
    <row r="505" spans="1:2" ht="12.75">
      <c r="A505" s="6"/>
      <c r="B505" s="1"/>
    </row>
    <row r="506" spans="1:2" ht="12.75">
      <c r="A506" s="6"/>
      <c r="B506" s="1"/>
    </row>
    <row r="507" spans="1:2" ht="12.75">
      <c r="A507" s="6"/>
      <c r="B507" s="1"/>
    </row>
    <row r="508" spans="1:2" ht="12.75">
      <c r="A508" s="6"/>
      <c r="B508" s="1"/>
    </row>
    <row r="509" spans="1:2" ht="12.75">
      <c r="A509" s="6"/>
      <c r="B509" s="1"/>
    </row>
    <row r="510" spans="1:2" ht="12.75">
      <c r="A510" s="6"/>
      <c r="B510" s="1"/>
    </row>
    <row r="511" spans="1:2" ht="12.75">
      <c r="A511" s="6"/>
      <c r="B511" s="1"/>
    </row>
    <row r="512" spans="1:2" ht="12.75">
      <c r="A512" s="6"/>
      <c r="B512" s="1"/>
    </row>
    <row r="513" spans="1:2" ht="12.75">
      <c r="A513" s="6"/>
      <c r="B513" s="1"/>
    </row>
    <row r="514" spans="1:2" ht="12.75">
      <c r="A514" s="6"/>
      <c r="B514" s="1"/>
    </row>
    <row r="515" spans="1:2" ht="12.75">
      <c r="A515" s="6"/>
      <c r="B515" s="1"/>
    </row>
    <row r="516" spans="1:2" ht="12.75">
      <c r="A516" s="6"/>
      <c r="B516" s="1"/>
    </row>
    <row r="517" spans="1:2" ht="12.75">
      <c r="A517" s="6"/>
      <c r="B517" s="1"/>
    </row>
    <row r="518" spans="1:2" ht="12.75">
      <c r="A518" s="6"/>
      <c r="B518" s="1"/>
    </row>
    <row r="519" spans="1:2" ht="12.75">
      <c r="A519" s="6"/>
      <c r="B519" s="1"/>
    </row>
    <row r="520" spans="1:2" ht="12.75">
      <c r="A520" s="6"/>
      <c r="B520" s="1"/>
    </row>
    <row r="521" spans="1:2" ht="12.75">
      <c r="A521" s="6"/>
      <c r="B521" s="1"/>
    </row>
    <row r="522" spans="1:2" ht="12.75">
      <c r="A522" s="6"/>
      <c r="B522" s="1"/>
    </row>
    <row r="523" spans="1:2" ht="12.75">
      <c r="A523" s="6"/>
      <c r="B523" s="1"/>
    </row>
    <row r="524" spans="1:2" ht="12.75">
      <c r="A524" s="6"/>
      <c r="B524" s="1"/>
    </row>
    <row r="525" spans="1:2" ht="12.75">
      <c r="A525" s="6"/>
      <c r="B525" s="1"/>
    </row>
    <row r="526" spans="1:2" ht="12.75">
      <c r="A526" s="6"/>
      <c r="B526" s="1"/>
    </row>
    <row r="527" spans="1:2" ht="12.75">
      <c r="A527" s="6"/>
      <c r="B527" s="1"/>
    </row>
    <row r="528" spans="1:2" ht="12.75">
      <c r="A528" s="6"/>
      <c r="B528" s="1"/>
    </row>
    <row r="529" spans="1:2" ht="12.75">
      <c r="A529" s="6"/>
      <c r="B529" s="1"/>
    </row>
    <row r="530" spans="1:2" ht="12.75">
      <c r="A530" s="6"/>
      <c r="B530" s="1"/>
    </row>
    <row r="531" spans="1:2" ht="12.75">
      <c r="A531" s="6"/>
      <c r="B531" s="1"/>
    </row>
    <row r="532" spans="1:2" ht="12.75">
      <c r="A532" s="6"/>
      <c r="B532" s="1"/>
    </row>
    <row r="533" spans="1:2" ht="12.75">
      <c r="A533" s="6"/>
      <c r="B533" s="1"/>
    </row>
    <row r="534" spans="1:2" ht="12.75">
      <c r="A534" s="6"/>
      <c r="B534" s="1"/>
    </row>
    <row r="535" spans="1:2" ht="12.75">
      <c r="A535" s="6"/>
      <c r="B535" s="1"/>
    </row>
    <row r="536" spans="1:2" ht="12.75">
      <c r="A536" s="6"/>
      <c r="B536" s="1"/>
    </row>
    <row r="537" spans="1:2" ht="12.75">
      <c r="A537" s="6"/>
      <c r="B537" s="1"/>
    </row>
    <row r="538" spans="1:2" ht="12.75">
      <c r="A538" s="6"/>
      <c r="B538" s="1"/>
    </row>
    <row r="539" spans="1:2" ht="12.75">
      <c r="A539" s="6"/>
      <c r="B539" s="1"/>
    </row>
    <row r="540" spans="1:2" ht="12.75">
      <c r="A540" s="6"/>
      <c r="B540" s="1"/>
    </row>
    <row r="541" spans="1:2" ht="12.75">
      <c r="A541" s="6"/>
      <c r="B541" s="1"/>
    </row>
    <row r="542" spans="1:2" ht="12.75">
      <c r="A542" s="6"/>
      <c r="B542" s="1"/>
    </row>
    <row r="543" spans="1:2" ht="12.75">
      <c r="A543" s="6"/>
      <c r="B543" s="1"/>
    </row>
    <row r="544" spans="1:2" ht="12.75">
      <c r="A544" s="6"/>
      <c r="B544" s="1"/>
    </row>
    <row r="545" spans="1:2" ht="12.75">
      <c r="A545" s="6"/>
      <c r="B545" s="1"/>
    </row>
    <row r="546" spans="1:2" ht="12.75">
      <c r="A546" s="6"/>
      <c r="B546" s="1"/>
    </row>
    <row r="547" spans="1:2" ht="12.75">
      <c r="A547" s="6"/>
      <c r="B547" s="1"/>
    </row>
    <row r="548" spans="1:2" ht="12.75">
      <c r="A548" s="6"/>
      <c r="B548" s="1"/>
    </row>
    <row r="549" spans="1:2" ht="12.75">
      <c r="A549" s="6"/>
      <c r="B549" s="1"/>
    </row>
    <row r="550" spans="1:2" ht="12.75">
      <c r="A550" s="6"/>
      <c r="B550" s="1"/>
    </row>
    <row r="551" spans="1:2" ht="12.75">
      <c r="A551" s="6"/>
      <c r="B551" s="1"/>
    </row>
    <row r="552" spans="1:2" ht="12.75">
      <c r="A552" s="6"/>
      <c r="B552" s="1"/>
    </row>
    <row r="553" spans="1:2" ht="12.75">
      <c r="A553" s="6"/>
      <c r="B553" s="1"/>
    </row>
    <row r="554" spans="1:2" ht="12.75">
      <c r="A554" s="6"/>
      <c r="B554" s="1"/>
    </row>
    <row r="555" spans="1:2" ht="12.75">
      <c r="A555" s="6"/>
      <c r="B555" s="1"/>
    </row>
    <row r="556" spans="1:2" ht="12.75">
      <c r="A556" s="6"/>
      <c r="B556" s="1"/>
    </row>
    <row r="557" spans="1:2" ht="12.75">
      <c r="A557" s="6"/>
      <c r="B557" s="1"/>
    </row>
    <row r="558" spans="1:2" ht="12.75">
      <c r="A558" s="6"/>
      <c r="B558" s="1"/>
    </row>
    <row r="559" spans="1:2" ht="12.75">
      <c r="A559" s="6"/>
      <c r="B559" s="1"/>
    </row>
    <row r="560" spans="1:2" ht="12.75">
      <c r="A560" s="6"/>
      <c r="B560" s="1"/>
    </row>
    <row r="561" spans="1:2" ht="12.75">
      <c r="A561" s="6"/>
      <c r="B561" s="1"/>
    </row>
    <row r="562" spans="1:2" ht="12.75">
      <c r="A562" s="6"/>
      <c r="B562" s="1"/>
    </row>
    <row r="563" spans="1:2" ht="12.75">
      <c r="A563" s="6"/>
      <c r="B563" s="1"/>
    </row>
    <row r="564" spans="1:2" ht="12.75">
      <c r="A564" s="6"/>
      <c r="B564" s="1"/>
    </row>
    <row r="565" spans="1:2" ht="12.75">
      <c r="A565" s="6"/>
      <c r="B565" s="1"/>
    </row>
    <row r="566" spans="1:2" ht="12.75">
      <c r="A566" s="6"/>
      <c r="B566" s="1"/>
    </row>
    <row r="567" spans="1:2" ht="12.75">
      <c r="A567" s="6"/>
      <c r="B567" s="1"/>
    </row>
    <row r="568" spans="1:2" ht="12.75">
      <c r="A568" s="6"/>
      <c r="B568" s="1"/>
    </row>
    <row r="569" spans="1:2" ht="12.75">
      <c r="A569" s="6"/>
      <c r="B569" s="1"/>
    </row>
    <row r="570" spans="1:2" ht="12.75">
      <c r="A570" s="6"/>
      <c r="B570" s="1"/>
    </row>
    <row r="571" spans="1:2" ht="12.75">
      <c r="A571" s="6"/>
      <c r="B571" s="1"/>
    </row>
    <row r="572" spans="1:2" ht="12.75">
      <c r="A572" s="6"/>
      <c r="B572" s="1"/>
    </row>
    <row r="573" spans="1:2" ht="12.75">
      <c r="A573" s="6"/>
      <c r="B573" s="1"/>
    </row>
    <row r="574" spans="1:2" ht="12.75">
      <c r="A574" s="6"/>
      <c r="B574" s="1"/>
    </row>
    <row r="575" spans="1:2" ht="12.75">
      <c r="A575" s="6"/>
      <c r="B575" s="1"/>
    </row>
    <row r="576" spans="1:2" ht="12.75">
      <c r="A576" s="6"/>
      <c r="B576" s="1"/>
    </row>
    <row r="577" spans="1:2" ht="12.75">
      <c r="A577" s="6"/>
      <c r="B577" s="1"/>
    </row>
    <row r="578" spans="1:2" ht="12.75">
      <c r="A578" s="6"/>
      <c r="B578" s="1"/>
    </row>
    <row r="579" spans="1:2" ht="12.75">
      <c r="A579" s="6"/>
      <c r="B579" s="1"/>
    </row>
    <row r="580" spans="1:2" ht="12.75">
      <c r="A580" s="6"/>
      <c r="B580" s="1"/>
    </row>
    <row r="581" spans="1:2" ht="12.75">
      <c r="A581" s="6"/>
      <c r="B581" s="1"/>
    </row>
    <row r="582" spans="1:2" ht="12.75">
      <c r="A582" s="6"/>
      <c r="B582" s="1"/>
    </row>
    <row r="583" spans="1:2" ht="12.75">
      <c r="A583" s="6"/>
      <c r="B583" s="1"/>
    </row>
    <row r="584" spans="1:2" ht="12.75">
      <c r="A584" s="6"/>
      <c r="B584" s="1"/>
    </row>
    <row r="585" spans="1:2" ht="12.75">
      <c r="A585" s="6"/>
      <c r="B585" s="1"/>
    </row>
    <row r="586" spans="1:2" ht="12.75">
      <c r="A586" s="6"/>
      <c r="B586" s="1"/>
    </row>
    <row r="587" spans="1:2" ht="12.75">
      <c r="A587" s="6"/>
      <c r="B587" s="1"/>
    </row>
    <row r="588" spans="1:2" ht="12.75">
      <c r="A588" s="6"/>
      <c r="B588" s="1"/>
    </row>
    <row r="589" spans="1:2" ht="12.75">
      <c r="A589" s="6"/>
      <c r="B589" s="1"/>
    </row>
    <row r="590" spans="1:2" ht="12.75">
      <c r="A590" s="6"/>
      <c r="B590" s="1"/>
    </row>
    <row r="591" spans="1:2" ht="12.75">
      <c r="A591" s="6"/>
      <c r="B591" s="1"/>
    </row>
    <row r="592" spans="1:2" ht="12.75">
      <c r="A592" s="6"/>
      <c r="B592" s="1"/>
    </row>
    <row r="593" spans="1:2" ht="12.75">
      <c r="A593" s="6"/>
      <c r="B593" s="1"/>
    </row>
    <row r="594" spans="1:2" ht="12.75">
      <c r="A594" s="6"/>
      <c r="B594" s="1"/>
    </row>
    <row r="595" spans="1:2" ht="12.75">
      <c r="A595" s="6"/>
      <c r="B595" s="1"/>
    </row>
    <row r="596" spans="1:2" ht="12.75">
      <c r="A596" s="6"/>
      <c r="B596" s="1"/>
    </row>
    <row r="597" spans="1:2" ht="12.75">
      <c r="A597" s="6"/>
      <c r="B597" s="1"/>
    </row>
    <row r="598" spans="1:2" ht="12.75">
      <c r="A598" s="6"/>
      <c r="B598" s="1"/>
    </row>
    <row r="599" spans="1:2" ht="12.75">
      <c r="A599" s="6"/>
      <c r="B599" s="1"/>
    </row>
    <row r="600" spans="1:2" ht="12.75">
      <c r="A600" s="6"/>
      <c r="B600" s="1"/>
    </row>
    <row r="601" spans="1:2" ht="12.75">
      <c r="A601" s="6"/>
      <c r="B601" s="1"/>
    </row>
    <row r="602" spans="1:2" ht="12.75">
      <c r="A602" s="6"/>
      <c r="B602" s="1"/>
    </row>
    <row r="603" spans="1:2" ht="12.75">
      <c r="A603" s="6"/>
      <c r="B603" s="1"/>
    </row>
    <row r="604" spans="1:2" ht="12.75">
      <c r="A604" s="6"/>
      <c r="B604" s="1"/>
    </row>
    <row r="605" spans="1:2" ht="12.75">
      <c r="A605" s="6"/>
      <c r="B605" s="1"/>
    </row>
    <row r="606" spans="1:2" ht="12.75">
      <c r="A606" s="6"/>
      <c r="B606" s="1"/>
    </row>
    <row r="607" spans="1:2" ht="12.75">
      <c r="A607" s="6"/>
      <c r="B607" s="1"/>
    </row>
    <row r="608" spans="1:2" ht="12.75">
      <c r="A608" s="6"/>
      <c r="B608" s="1"/>
    </row>
    <row r="609" spans="1:2" ht="12.75">
      <c r="A609" s="6"/>
      <c r="B609" s="1"/>
    </row>
    <row r="610" spans="1:2" ht="12.75">
      <c r="A610" s="6"/>
      <c r="B610" s="1"/>
    </row>
    <row r="611" spans="1:2" ht="12.75">
      <c r="A611" s="6"/>
      <c r="B611" s="1"/>
    </row>
    <row r="612" spans="1:2" ht="12.75">
      <c r="A612" s="6"/>
      <c r="B612" s="1"/>
    </row>
    <row r="613" spans="1:2" ht="12.75">
      <c r="A613" s="6"/>
      <c r="B613" s="1"/>
    </row>
    <row r="614" spans="1:2" ht="12.75">
      <c r="A614" s="6"/>
      <c r="B614" s="1"/>
    </row>
    <row r="615" spans="1:2" ht="12.75">
      <c r="A615" s="6"/>
      <c r="B615" s="1"/>
    </row>
    <row r="616" spans="1:2" ht="12.75">
      <c r="A616" s="6"/>
      <c r="B616" s="1"/>
    </row>
    <row r="617" spans="1:2" ht="12.75">
      <c r="A617" s="6"/>
      <c r="B617" s="1"/>
    </row>
    <row r="618" spans="1:2" ht="12.75">
      <c r="A618" s="6"/>
      <c r="B618" s="1"/>
    </row>
    <row r="619" spans="1:2" ht="12.75">
      <c r="A619" s="6"/>
      <c r="B619" s="1"/>
    </row>
    <row r="620" spans="1:2" ht="12.75">
      <c r="A620" s="6"/>
      <c r="B620" s="1"/>
    </row>
    <row r="621" spans="1:2" ht="12.75">
      <c r="A621" s="6"/>
      <c r="B621" s="1"/>
    </row>
    <row r="622" spans="1:2" ht="12.75">
      <c r="A622" s="6"/>
      <c r="B622" s="1"/>
    </row>
    <row r="623" spans="1:2" ht="12.75">
      <c r="A623" s="6"/>
      <c r="B623" s="1"/>
    </row>
    <row r="624" spans="1:2" ht="12.75">
      <c r="A624" s="6"/>
      <c r="B624" s="1"/>
    </row>
    <row r="625" spans="1:2" ht="12.75">
      <c r="A625" s="6"/>
      <c r="B625" s="1"/>
    </row>
    <row r="626" spans="1:2" ht="12.75">
      <c r="A626" s="6"/>
      <c r="B626" s="1"/>
    </row>
    <row r="627" spans="1:2" ht="12.75">
      <c r="A627" s="6"/>
      <c r="B627" s="1"/>
    </row>
    <row r="628" spans="1:2" ht="12.75">
      <c r="A628" s="6"/>
      <c r="B628" s="1"/>
    </row>
    <row r="629" spans="1:2" ht="12.75">
      <c r="A629" s="6"/>
      <c r="B629" s="1"/>
    </row>
    <row r="630" spans="1:2" ht="12.75">
      <c r="A630" s="6"/>
      <c r="B630" s="1"/>
    </row>
    <row r="631" spans="1:2" ht="12.75">
      <c r="A631" s="6"/>
      <c r="B631" s="1"/>
    </row>
    <row r="632" spans="1:2" ht="12.75">
      <c r="A632" s="6"/>
      <c r="B632" s="1"/>
    </row>
    <row r="633" spans="1:2" ht="12.75">
      <c r="A633" s="6"/>
      <c r="B633" s="1"/>
    </row>
    <row r="634" spans="1:2" ht="12.75">
      <c r="A634" s="6"/>
      <c r="B634" s="1"/>
    </row>
    <row r="635" spans="1:2" ht="12.75">
      <c r="A635" s="6"/>
      <c r="B635" s="1"/>
    </row>
    <row r="636" spans="1:2" ht="12.75">
      <c r="A636" s="6"/>
      <c r="B636" s="1"/>
    </row>
    <row r="637" spans="1:2" ht="12.75">
      <c r="A637" s="6"/>
      <c r="B637" s="1"/>
    </row>
    <row r="638" spans="1:2" ht="12.75">
      <c r="A638" s="6"/>
      <c r="B638" s="1"/>
    </row>
    <row r="639" spans="1:2" ht="12.75">
      <c r="A639" s="6"/>
      <c r="B639" s="1"/>
    </row>
    <row r="640" spans="1:2" ht="12.75">
      <c r="A640" s="6"/>
      <c r="B640" s="1"/>
    </row>
    <row r="641" spans="1:2" ht="12.75">
      <c r="A641" s="6"/>
      <c r="B641" s="1"/>
    </row>
    <row r="642" spans="1:2" ht="12.75">
      <c r="A642" s="6"/>
      <c r="B642" s="1"/>
    </row>
    <row r="643" spans="1:2" ht="12.75">
      <c r="A643" s="6"/>
      <c r="B643" s="1"/>
    </row>
    <row r="644" spans="1:2" ht="12.75">
      <c r="A644" s="6"/>
      <c r="B644" s="1"/>
    </row>
    <row r="645" spans="1:2" ht="12.75">
      <c r="A645" s="6"/>
      <c r="B645" s="1"/>
    </row>
    <row r="646" spans="1:2" ht="12.75">
      <c r="A646" s="6"/>
      <c r="B646" s="1"/>
    </row>
    <row r="647" spans="1:2" ht="12.75">
      <c r="A647" s="6"/>
      <c r="B647" s="1"/>
    </row>
    <row r="648" spans="1:2" ht="12.75">
      <c r="A648" s="6"/>
      <c r="B648" s="1"/>
    </row>
    <row r="649" spans="1:2" ht="12.75">
      <c r="A649" s="6"/>
      <c r="B649" s="1"/>
    </row>
    <row r="650" spans="1:2" ht="12.75">
      <c r="A650" s="6"/>
      <c r="B650" s="1"/>
    </row>
    <row r="651" spans="1:2" ht="12.75">
      <c r="A651" s="6"/>
      <c r="B651" s="1"/>
    </row>
    <row r="652" spans="1:2" ht="12.75">
      <c r="A652" s="6"/>
      <c r="B652" s="1"/>
    </row>
    <row r="653" spans="1:2" ht="12.75">
      <c r="A653" s="6"/>
      <c r="B653" s="1"/>
    </row>
    <row r="654" spans="1:2" ht="12.75">
      <c r="A654" s="6"/>
      <c r="B654" s="1"/>
    </row>
    <row r="655" spans="1:2" ht="12.75">
      <c r="A655" s="6"/>
      <c r="B655" s="1"/>
    </row>
    <row r="656" spans="1:2" ht="12.75">
      <c r="A656" s="6"/>
      <c r="B656" s="1"/>
    </row>
    <row r="657" spans="1:2" ht="12.75">
      <c r="A657" s="6"/>
      <c r="B657" s="1"/>
    </row>
    <row r="658" spans="1:2" ht="12.75">
      <c r="A658" s="6"/>
      <c r="B658" s="1"/>
    </row>
    <row r="659" spans="1:2" ht="12.75">
      <c r="A659" s="6"/>
      <c r="B659" s="1"/>
    </row>
    <row r="660" spans="1:2" ht="12.75">
      <c r="A660" s="6"/>
      <c r="B660" s="1"/>
    </row>
    <row r="661" spans="1:2" ht="12.75">
      <c r="A661" s="6"/>
      <c r="B661" s="1"/>
    </row>
    <row r="662" spans="1:2" ht="12.75">
      <c r="A662" s="6"/>
      <c r="B662" s="1"/>
    </row>
    <row r="663" spans="1:2" ht="12.75">
      <c r="A663" s="6"/>
      <c r="B663" s="1"/>
    </row>
    <row r="664" spans="1:2" ht="12.75">
      <c r="A664" s="6"/>
      <c r="B664" s="1"/>
    </row>
    <row r="665" spans="1:2" ht="12.75">
      <c r="A665" s="6"/>
      <c r="B665" s="1"/>
    </row>
    <row r="666" spans="1:2" ht="12.75">
      <c r="A666" s="6"/>
      <c r="B666" s="1"/>
    </row>
    <row r="667" spans="1:2" ht="12.75">
      <c r="A667" s="6"/>
      <c r="B667" s="1"/>
    </row>
    <row r="668" spans="1:2" ht="12.75">
      <c r="A668" s="6"/>
      <c r="B668" s="1"/>
    </row>
    <row r="669" spans="1:2" ht="12.75">
      <c r="A669" s="6"/>
      <c r="B669" s="1"/>
    </row>
    <row r="670" spans="1:2" ht="12.75">
      <c r="A670" s="6"/>
      <c r="B670" s="1"/>
    </row>
    <row r="671" spans="1:2" ht="12.75">
      <c r="A671" s="6"/>
      <c r="B671" s="1"/>
    </row>
    <row r="672" spans="1:2" ht="12.75">
      <c r="A672" s="6"/>
      <c r="B672" s="1"/>
    </row>
    <row r="673" spans="1:2" ht="12.75">
      <c r="A673" s="6"/>
      <c r="B673" s="1"/>
    </row>
    <row r="674" spans="1:2" ht="12.75">
      <c r="A674" s="6"/>
      <c r="B674" s="1"/>
    </row>
    <row r="675" spans="1:2" ht="12.75">
      <c r="A675" s="6"/>
      <c r="B675" s="1"/>
    </row>
    <row r="676" spans="1:2" ht="12.75">
      <c r="A676" s="6"/>
      <c r="B676" s="1"/>
    </row>
    <row r="677" spans="1:2" ht="12.75">
      <c r="A677" s="6"/>
      <c r="B677" s="1"/>
    </row>
    <row r="678" spans="1:2" ht="12.75">
      <c r="A678" s="6"/>
      <c r="B678" s="1"/>
    </row>
    <row r="679" spans="1:2" ht="12.75">
      <c r="A679" s="6"/>
      <c r="B679" s="1"/>
    </row>
    <row r="680" spans="1:2" ht="12.75">
      <c r="A680" s="6"/>
      <c r="B680" s="1"/>
    </row>
    <row r="681" spans="1:2" ht="12.75">
      <c r="A681" s="6"/>
      <c r="B681" s="1"/>
    </row>
    <row r="682" spans="1:2" ht="12.75">
      <c r="A682" s="6"/>
      <c r="B682" s="1"/>
    </row>
    <row r="683" spans="1:2" ht="12.75">
      <c r="A683" s="6"/>
      <c r="B683" s="1"/>
    </row>
    <row r="684" spans="1:2" ht="12.75">
      <c r="A684" s="6"/>
      <c r="B684" s="1"/>
    </row>
    <row r="685" spans="1:2" ht="12.75">
      <c r="A685" s="6"/>
      <c r="B685" s="1"/>
    </row>
    <row r="686" spans="1:2" ht="12.75">
      <c r="A686" s="6"/>
      <c r="B686" s="1"/>
    </row>
    <row r="687" spans="1:2" ht="12.75">
      <c r="A687" s="6"/>
      <c r="B687" s="1"/>
    </row>
    <row r="688" spans="1:2" ht="12.75">
      <c r="A688" s="6"/>
      <c r="B688" s="1"/>
    </row>
    <row r="689" spans="1:2" ht="12.75">
      <c r="A689" s="6"/>
      <c r="B689" s="1"/>
    </row>
    <row r="690" spans="1:2" ht="12.75">
      <c r="A690" s="6"/>
      <c r="B690" s="1"/>
    </row>
    <row r="691" spans="1:2" ht="12.75">
      <c r="A691" s="6"/>
      <c r="B691" s="1"/>
    </row>
    <row r="692" spans="1:2" ht="12.75">
      <c r="A692" s="6"/>
      <c r="B692" s="1"/>
    </row>
    <row r="693" spans="1:2" ht="12.75">
      <c r="A693" s="6"/>
      <c r="B693" s="1"/>
    </row>
    <row r="694" spans="1:2" ht="12.75">
      <c r="A694" s="6"/>
      <c r="B694" s="1"/>
    </row>
    <row r="695" spans="1:2" ht="12.75">
      <c r="A695" s="6"/>
      <c r="B695" s="1"/>
    </row>
    <row r="696" spans="1:2" ht="12.75">
      <c r="A696" s="6"/>
      <c r="B696" s="1"/>
    </row>
    <row r="697" spans="1:2" ht="12.75">
      <c r="A697" s="6"/>
      <c r="B697" s="1"/>
    </row>
    <row r="698" spans="1:2" ht="12.75">
      <c r="A698" s="6"/>
      <c r="B698" s="1"/>
    </row>
    <row r="699" spans="1:2" ht="12.75">
      <c r="A699" s="6"/>
      <c r="B699" s="1"/>
    </row>
    <row r="700" spans="1:2" ht="12.75">
      <c r="A700" s="6"/>
      <c r="B700" s="1"/>
    </row>
    <row r="701" spans="1:2" ht="12.75">
      <c r="A701" s="6"/>
      <c r="B701" s="1"/>
    </row>
    <row r="702" spans="1:2" ht="12.75">
      <c r="A702" s="6"/>
      <c r="B702" s="1"/>
    </row>
    <row r="703" spans="1:2" ht="12.75">
      <c r="A703" s="6"/>
      <c r="B703" s="1"/>
    </row>
    <row r="704" spans="1:2" ht="12.75">
      <c r="A704" s="6"/>
      <c r="B704" s="1"/>
    </row>
    <row r="705" spans="1:2" ht="12.75">
      <c r="A705" s="6"/>
      <c r="B705" s="1"/>
    </row>
    <row r="706" spans="1:2" ht="12.75">
      <c r="A706" s="6"/>
      <c r="B706" s="1"/>
    </row>
    <row r="707" spans="1:2" ht="12.75">
      <c r="A707" s="6"/>
      <c r="B707" s="1"/>
    </row>
    <row r="708" spans="1:2" ht="12.75">
      <c r="A708" s="6"/>
      <c r="B708" s="1"/>
    </row>
    <row r="709" spans="1:2" ht="12.75">
      <c r="A709" s="6"/>
      <c r="B709" s="1"/>
    </row>
    <row r="710" spans="1:2" ht="12.75">
      <c r="A710" s="6"/>
      <c r="B710" s="1"/>
    </row>
    <row r="711" spans="1:2" ht="12.75">
      <c r="A711" s="6"/>
      <c r="B711" s="1"/>
    </row>
    <row r="712" spans="1:2" ht="12.75">
      <c r="A712" s="6"/>
      <c r="B712" s="1"/>
    </row>
    <row r="713" spans="1:2" ht="12.75">
      <c r="A713" s="6"/>
      <c r="B713" s="1"/>
    </row>
    <row r="714" spans="1:2" ht="12.75">
      <c r="A714" s="6"/>
      <c r="B714" s="1"/>
    </row>
    <row r="715" spans="1:2" ht="12.75">
      <c r="A715" s="6"/>
      <c r="B715" s="1"/>
    </row>
    <row r="716" spans="1:2" ht="12.75">
      <c r="A716" s="6"/>
      <c r="B716" s="1"/>
    </row>
    <row r="717" spans="1:2" ht="12.75">
      <c r="A717" s="6"/>
      <c r="B717" s="1"/>
    </row>
    <row r="718" spans="1:2" ht="12.75">
      <c r="A718" s="6"/>
      <c r="B718" s="1"/>
    </row>
    <row r="719" spans="1:2" ht="12.75">
      <c r="A719" s="6"/>
      <c r="B719" s="1"/>
    </row>
    <row r="720" spans="1:2" ht="12.75">
      <c r="A720" s="6"/>
      <c r="B720" s="1"/>
    </row>
    <row r="721" spans="1:2" ht="12.75">
      <c r="A721" s="6"/>
      <c r="B721" s="1"/>
    </row>
    <row r="722" spans="1:2" ht="12.75">
      <c r="A722" s="6"/>
      <c r="B722" s="1"/>
    </row>
    <row r="723" spans="1:2" ht="12.75">
      <c r="A723" s="6"/>
      <c r="B723" s="1"/>
    </row>
    <row r="724" spans="1:2" ht="12.75">
      <c r="A724" s="6"/>
      <c r="B724" s="1"/>
    </row>
    <row r="725" spans="1:2" ht="12.75">
      <c r="A725" s="6"/>
      <c r="B725" s="1"/>
    </row>
    <row r="726" spans="1:2" ht="12.75">
      <c r="A726" s="6"/>
      <c r="B726" s="1"/>
    </row>
    <row r="727" spans="1:2" ht="12.75">
      <c r="A727" s="6"/>
      <c r="B727" s="1"/>
    </row>
    <row r="728" spans="1:2" ht="12.75">
      <c r="A728" s="6"/>
      <c r="B728" s="1"/>
    </row>
    <row r="729" spans="1:2" ht="12.75">
      <c r="A729" s="6"/>
      <c r="B729" s="1"/>
    </row>
    <row r="730" spans="1:2" ht="12.75">
      <c r="A730" s="6"/>
      <c r="B730" s="1"/>
    </row>
    <row r="731" spans="1:2" ht="12.75">
      <c r="A731" s="6"/>
      <c r="B731" s="1"/>
    </row>
    <row r="732" spans="1:2" ht="12.75">
      <c r="A732" s="6"/>
      <c r="B732" s="1"/>
    </row>
    <row r="733" spans="1:2" ht="12.75">
      <c r="A733" s="6"/>
      <c r="B733" s="1"/>
    </row>
    <row r="734" spans="1:2" ht="12.75">
      <c r="A734" s="6"/>
      <c r="B734" s="1"/>
    </row>
    <row r="735" spans="1:2" ht="12.75">
      <c r="A735" s="6"/>
      <c r="B735" s="1"/>
    </row>
    <row r="736" spans="1:2" ht="12.75">
      <c r="A736" s="6"/>
      <c r="B736" s="1"/>
    </row>
    <row r="737" spans="1:2" ht="12.75">
      <c r="A737" s="6"/>
      <c r="B737" s="1"/>
    </row>
    <row r="738" spans="1:2" ht="12.75">
      <c r="A738" s="6"/>
      <c r="B738" s="1"/>
    </row>
    <row r="739" spans="1:2" ht="12.75">
      <c r="A739" s="6"/>
      <c r="B739" s="1"/>
    </row>
    <row r="740" spans="1:2" ht="12.75">
      <c r="A740" s="6"/>
      <c r="B740" s="1"/>
    </row>
    <row r="741" spans="1:2" ht="12.75">
      <c r="A741" s="6"/>
      <c r="B741" s="1"/>
    </row>
    <row r="742" spans="1:2" ht="12.75">
      <c r="A742" s="6"/>
      <c r="B742" s="1"/>
    </row>
    <row r="743" spans="1:2" ht="12.75">
      <c r="A743" s="6"/>
      <c r="B743" s="1"/>
    </row>
    <row r="744" spans="1:2" ht="12.75">
      <c r="A744" s="6"/>
      <c r="B744" s="1"/>
    </row>
    <row r="745" spans="1:2" ht="12.75">
      <c r="A745" s="6"/>
      <c r="B745" s="1"/>
    </row>
    <row r="746" spans="1:2" ht="12.75">
      <c r="A746" s="6"/>
      <c r="B746" s="1"/>
    </row>
    <row r="747" spans="1:2" ht="12.75">
      <c r="A747" s="6"/>
      <c r="B747" s="1"/>
    </row>
    <row r="748" spans="1:2" ht="12.75">
      <c r="A748" s="6"/>
      <c r="B748" s="1"/>
    </row>
    <row r="749" spans="1:2" ht="12.75">
      <c r="A749" s="6"/>
      <c r="B749" s="1"/>
    </row>
    <row r="750" spans="1:2" ht="12.75">
      <c r="A750" s="6"/>
      <c r="B750" s="1"/>
    </row>
    <row r="751" spans="1:2" ht="12.75">
      <c r="A751" s="6"/>
      <c r="B751" s="1"/>
    </row>
    <row r="752" spans="1:2" ht="12.75">
      <c r="A752" s="6"/>
      <c r="B752" s="1"/>
    </row>
    <row r="753" spans="1:2" ht="12.75">
      <c r="A753" s="6"/>
      <c r="B753" s="1"/>
    </row>
    <row r="754" spans="1:2" ht="12.75">
      <c r="A754" s="6"/>
      <c r="B754" s="1"/>
    </row>
    <row r="755" spans="1:2" ht="12.75">
      <c r="A755" s="6"/>
      <c r="B755" s="1"/>
    </row>
    <row r="756" spans="1:2" ht="12.75">
      <c r="A756" s="6"/>
      <c r="B756" s="1"/>
    </row>
    <row r="757" spans="1:2" ht="12.75">
      <c r="A757" s="6"/>
      <c r="B757" s="1"/>
    </row>
    <row r="758" spans="1:2" ht="12.75">
      <c r="A758" s="6"/>
      <c r="B758" s="1"/>
    </row>
    <row r="759" spans="1:2" ht="12.75">
      <c r="A759" s="6"/>
      <c r="B759" s="1"/>
    </row>
    <row r="760" spans="1:2" ht="12.75">
      <c r="A760" s="6"/>
      <c r="B760" s="1"/>
    </row>
    <row r="761" spans="1:2" ht="12.75">
      <c r="A761" s="6"/>
      <c r="B761" s="1"/>
    </row>
    <row r="762" spans="1:2" ht="12.75">
      <c r="A762" s="6"/>
      <c r="B762" s="1"/>
    </row>
    <row r="763" spans="1:2" ht="12.75">
      <c r="A763" s="6"/>
      <c r="B763" s="1"/>
    </row>
    <row r="764" spans="1:2" ht="12.75">
      <c r="A764" s="6"/>
      <c r="B764" s="1"/>
    </row>
    <row r="765" spans="1:2" ht="12.75">
      <c r="A765" s="6"/>
      <c r="B765" s="1"/>
    </row>
    <row r="766" spans="1:2" ht="12.75">
      <c r="A766" s="6"/>
      <c r="B766" s="1"/>
    </row>
    <row r="767" spans="1:2" ht="12.75">
      <c r="A767" s="6"/>
      <c r="B767" s="1"/>
    </row>
    <row r="768" spans="1:2" ht="12.75">
      <c r="A768" s="6"/>
      <c r="B768" s="1"/>
    </row>
    <row r="769" spans="1:2" ht="12.75">
      <c r="A769" s="6"/>
      <c r="B769" s="1"/>
    </row>
    <row r="770" spans="1:2" ht="12.75">
      <c r="A770" s="6"/>
      <c r="B770" s="1"/>
    </row>
    <row r="771" spans="1:2" ht="12.75">
      <c r="A771" s="6"/>
      <c r="B771" s="1"/>
    </row>
    <row r="772" spans="1:2" ht="12.75">
      <c r="A772" s="6"/>
      <c r="B772" s="1"/>
    </row>
    <row r="773" spans="1:2" ht="12.75">
      <c r="A773" s="6"/>
      <c r="B773" s="1"/>
    </row>
    <row r="774" spans="1:2" ht="12.75">
      <c r="A774" s="6"/>
      <c r="B774" s="1"/>
    </row>
    <row r="775" spans="1:2" ht="12.75">
      <c r="A775" s="6"/>
      <c r="B775" s="1"/>
    </row>
    <row r="776" spans="1:2" ht="12.75">
      <c r="A776" s="6"/>
      <c r="B776" s="1"/>
    </row>
    <row r="777" spans="1:2" ht="12.75">
      <c r="A777" s="6"/>
      <c r="B777" s="1"/>
    </row>
    <row r="778" spans="1:2" ht="12.75">
      <c r="A778" s="6"/>
      <c r="B778" s="1"/>
    </row>
    <row r="779" spans="1:2" ht="12.75">
      <c r="A779" s="6"/>
      <c r="B779" s="1"/>
    </row>
    <row r="780" spans="1:2" ht="12.75">
      <c r="A780" s="6"/>
      <c r="B780" s="1"/>
    </row>
    <row r="781" spans="1:2" ht="12.75">
      <c r="A781" s="6"/>
      <c r="B781" s="1"/>
    </row>
    <row r="782" spans="1:2" ht="12.75">
      <c r="A782" s="6"/>
      <c r="B782" s="1"/>
    </row>
    <row r="783" spans="1:2" ht="12.75">
      <c r="A783" s="6"/>
      <c r="B783" s="1"/>
    </row>
    <row r="784" spans="1:2" ht="12.75">
      <c r="A784" s="6"/>
      <c r="B784" s="1"/>
    </row>
    <row r="785" spans="1:2" ht="12.75">
      <c r="A785" s="6"/>
      <c r="B785" s="1"/>
    </row>
    <row r="786" spans="1:2" ht="12.75">
      <c r="A786" s="6"/>
      <c r="B786" s="1"/>
    </row>
    <row r="787" spans="1:2" ht="12.75">
      <c r="A787" s="6"/>
      <c r="B787" s="1"/>
    </row>
    <row r="788" spans="1:2" ht="12.75">
      <c r="A788" s="6"/>
      <c r="B788" s="1"/>
    </row>
    <row r="789" spans="1:2" ht="12.75">
      <c r="A789" s="6"/>
      <c r="B789" s="1"/>
    </row>
    <row r="790" spans="1:2" ht="12.75">
      <c r="A790" s="6"/>
      <c r="B790" s="1"/>
    </row>
    <row r="791" spans="1:2" ht="12.75">
      <c r="A791" s="6"/>
      <c r="B791" s="1"/>
    </row>
    <row r="792" spans="1:2" ht="12.75">
      <c r="A792" s="6"/>
      <c r="B792" s="1"/>
    </row>
    <row r="793" spans="1:2" ht="12.75">
      <c r="A793" s="6"/>
      <c r="B793" s="1"/>
    </row>
    <row r="794" spans="1:2" ht="12.75">
      <c r="A794" s="6"/>
      <c r="B794" s="1"/>
    </row>
    <row r="795" spans="1:2" ht="12.75">
      <c r="A795" s="6"/>
      <c r="B795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114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0" customWidth="1"/>
  </cols>
  <sheetData>
    <row r="1" ht="12.75">
      <c r="A1" t="s">
        <v>57</v>
      </c>
    </row>
    <row r="3" spans="1:5" ht="12.75">
      <c r="A3" t="s">
        <v>58</v>
      </c>
      <c r="D3">
        <v>0.178</v>
      </c>
      <c r="E3" t="s">
        <v>61</v>
      </c>
    </row>
    <row r="4" spans="1:5" ht="12.75">
      <c r="A4" t="s">
        <v>60</v>
      </c>
      <c r="D4">
        <v>0.14</v>
      </c>
      <c r="E4" t="s">
        <v>61</v>
      </c>
    </row>
    <row r="5" spans="1:5" ht="12.75">
      <c r="A5" t="s">
        <v>60</v>
      </c>
      <c r="D5">
        <v>0.28</v>
      </c>
      <c r="E5" t="s">
        <v>43</v>
      </c>
    </row>
    <row r="6" spans="1:5" ht="12.75">
      <c r="A6" t="s">
        <v>59</v>
      </c>
      <c r="D6">
        <v>0.14</v>
      </c>
      <c r="E6" t="s">
        <v>61</v>
      </c>
    </row>
    <row r="7" spans="1:5" ht="12.75">
      <c r="A7" t="s">
        <v>59</v>
      </c>
      <c r="D7">
        <v>0.35</v>
      </c>
      <c r="E7" t="s">
        <v>43</v>
      </c>
    </row>
    <row r="8" spans="1:5" ht="12.75">
      <c r="A8" t="s">
        <v>62</v>
      </c>
      <c r="D8">
        <v>2.53</v>
      </c>
      <c r="E8" t="s">
        <v>43</v>
      </c>
    </row>
    <row r="9" spans="1:5" ht="12.75">
      <c r="A9" t="s">
        <v>62</v>
      </c>
      <c r="D9">
        <v>0.028</v>
      </c>
      <c r="E9" t="s">
        <v>82</v>
      </c>
    </row>
    <row r="11" spans="1:5" ht="12.75">
      <c r="A11" t="s">
        <v>66</v>
      </c>
      <c r="D11">
        <v>1.24</v>
      </c>
      <c r="E11" t="s">
        <v>43</v>
      </c>
    </row>
    <row r="12" ht="12.75">
      <c r="A12" t="s">
        <v>65</v>
      </c>
    </row>
    <row r="13" ht="12.75">
      <c r="A13" t="s">
        <v>68</v>
      </c>
    </row>
    <row r="17" ht="12.75">
      <c r="A17" t="s">
        <v>83</v>
      </c>
    </row>
    <row r="18" spans="1:5" ht="12.75">
      <c r="A18" t="s">
        <v>84</v>
      </c>
      <c r="B18" t="s">
        <v>85</v>
      </c>
      <c r="C18" t="s">
        <v>86</v>
      </c>
      <c r="D18" t="s">
        <v>87</v>
      </c>
      <c r="E18" t="s">
        <v>88</v>
      </c>
    </row>
    <row r="19" spans="1:5" ht="12.75">
      <c r="A19" t="s">
        <v>89</v>
      </c>
      <c r="B19">
        <v>5</v>
      </c>
      <c r="C19">
        <v>6.875</v>
      </c>
      <c r="D19">
        <v>8.75</v>
      </c>
      <c r="E19">
        <v>12.5</v>
      </c>
    </row>
    <row r="20" spans="1:5" ht="12.75">
      <c r="A20" t="s">
        <v>90</v>
      </c>
      <c r="B20">
        <f>B19-1.25</f>
        <v>3.75</v>
      </c>
      <c r="C20">
        <f>C19-1.25</f>
        <v>5.625</v>
      </c>
      <c r="D20">
        <f>D19-1.25</f>
        <v>7.5</v>
      </c>
      <c r="E20">
        <f>E19-1.25</f>
        <v>11.25</v>
      </c>
    </row>
    <row r="21" spans="1:5" ht="12.75">
      <c r="A21" t="s">
        <v>91</v>
      </c>
      <c r="B21">
        <f>B19-1.375</f>
        <v>3.625</v>
      </c>
      <c r="C21">
        <f>C19-1.375</f>
        <v>5.5</v>
      </c>
      <c r="D21">
        <f>D19-1.375</f>
        <v>7.375</v>
      </c>
      <c r="E21">
        <f>E19-1.375</f>
        <v>11.125</v>
      </c>
    </row>
    <row r="22" spans="1:10" ht="12.75">
      <c r="A22" t="s">
        <v>92</v>
      </c>
      <c r="B22">
        <f>B19+1.0625</f>
        <v>6.0625</v>
      </c>
      <c r="C22">
        <f>C19+1.0625</f>
        <v>7.9375</v>
      </c>
      <c r="D22">
        <f>D19+1.0625</f>
        <v>9.8125</v>
      </c>
      <c r="E22">
        <f>E19+1.0625</f>
        <v>13.5625</v>
      </c>
      <c r="J22" t="s">
        <v>63</v>
      </c>
    </row>
    <row r="23" spans="1:5" ht="12.75">
      <c r="A23" t="s">
        <v>93</v>
      </c>
      <c r="B23">
        <f>B19+0.6875</f>
        <v>5.6875</v>
      </c>
      <c r="C23">
        <f>C19+0.6875</f>
        <v>7.5625</v>
      </c>
      <c r="D23">
        <f>D19+0.6875</f>
        <v>9.4375</v>
      </c>
      <c r="E23">
        <f>E19+0.6875</f>
        <v>13.1875</v>
      </c>
    </row>
    <row r="28" ht="12.75">
      <c r="A28" t="s">
        <v>94</v>
      </c>
    </row>
    <row r="29" spans="1:2" ht="12.75">
      <c r="A29" t="s">
        <v>95</v>
      </c>
      <c r="B29" t="s">
        <v>96</v>
      </c>
    </row>
    <row r="30" spans="1:2" ht="12.75">
      <c r="A30" t="s">
        <v>97</v>
      </c>
      <c r="B30" t="s">
        <v>98</v>
      </c>
    </row>
    <row r="31" spans="1:2" ht="12.75">
      <c r="A31" t="s">
        <v>99</v>
      </c>
      <c r="B31" t="s">
        <v>100</v>
      </c>
    </row>
    <row r="32" spans="1:2" ht="12.75">
      <c r="A32" t="s">
        <v>101</v>
      </c>
      <c r="B32" t="s">
        <v>102</v>
      </c>
    </row>
    <row r="40" ht="12.75">
      <c r="J40" t="s">
        <v>63</v>
      </c>
    </row>
    <row r="57" ht="12.75">
      <c r="H57" t="s">
        <v>64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2006-05-22T04:11:49Z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