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<sst xmlns="http://schemas.openxmlformats.org/spreadsheetml/2006/main" count="177" uniqueCount="120">
  <si>
    <t>Burn time:</t>
  </si>
  <si>
    <t>Seconds</t>
  </si>
  <si>
    <t>Average Thrust:</t>
  </si>
  <si>
    <t>Total Thrust:</t>
  </si>
  <si>
    <t>Lb-Seconds</t>
  </si>
  <si>
    <t>N-Seconds</t>
  </si>
  <si>
    <t>ISP</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</si>
  <si>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</si>
  <si>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</si>
  <si>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</si>
  <si>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</si>
  <si>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</si>
  <si>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</si>
  <si>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</si>
  <si>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</si>
  <si>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</si>
  <si>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</si>
  <si>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</si>
  <si>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</si>
  <si>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</si>
  <si>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</si>
  <si>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</si>
  <si>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</si>
  <si>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</si>
  <si>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</si>
  <si>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</si>
  <si>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</si>
  <si>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</si>
  <si>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</si>
  <si>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</si>
  <si>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</si>
  <si>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</si>
  <si>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</si>
  <si>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</si>
  <si>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</si>
  <si>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</si>
  <si>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</si>
  <si>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</si>
  <si>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</si>
  <si>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</si>
  <si>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</si>
  <si>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</si>
  <si>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</si>
  <si>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</si>
  <si>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</si>
  <si>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</si>
  <si>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</si>
  <si>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</si>
  <si>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</si>
  <si>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</si>
  <si>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</si>
  <si>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</si>
  <si>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</si>
  <si>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</si>
  <si>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</si>
  <si>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</si>
  <si>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</si>
  <si>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</si>
  <si>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</si>
  <si>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</si>
  <si>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</si>
  <si>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</si>
  <si>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</si>
  <si>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</si>
  <si>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</si>
  <si>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</si>
  <si>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</si>
  <si>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</si>
  <si>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</si>
  <si>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 xml:space="preserve">JY 38mm inhibitor tube, 14 linear inches </t>
  </si>
  <si>
    <t>End</t>
  </si>
  <si>
    <t>Propellant weight:</t>
  </si>
  <si>
    <t>using this</t>
  </si>
  <si>
    <t xml:space="preserve"> value</t>
  </si>
  <si>
    <t>James Yawn</t>
  </si>
  <si>
    <t>www.jamesyawn.com</t>
  </si>
  <si>
    <t>jyawn@sfcc.net</t>
  </si>
  <si>
    <t>at one atmosphere</t>
  </si>
  <si>
    <t>Max thrust</t>
  </si>
  <si>
    <t>Tested on Stand A, 44lb load cell</t>
  </si>
  <si>
    <t>(KN/SU)</t>
  </si>
  <si>
    <t>*psi</t>
  </si>
  <si>
    <t>* as per Richard Nakka's tables</t>
  </si>
  <si>
    <t>Posterboard casing, Bentonite nozzle, warm-pressed delay grain.</t>
  </si>
  <si>
    <t>sec/inch</t>
  </si>
  <si>
    <t>INA 125 amp gain set to 47 ohms</t>
  </si>
  <si>
    <t xml:space="preserve">Data from Test Stand A, 44lb load cell, Amp C, gain set at 47ohm </t>
  </si>
  <si>
    <t>3-25-06B</t>
  </si>
  <si>
    <t>18mm model rocket motor burning rcandy made with Pixy Stix</t>
  </si>
  <si>
    <t>Ignited with fuse</t>
  </si>
  <si>
    <t>Single uninhibited grain, wrapped in 1 layer rich fuse paper</t>
  </si>
  <si>
    <t>KN/pixystix- sucrose with citric acid, color and flavoring</t>
  </si>
  <si>
    <t>Uninhibited</t>
  </si>
  <si>
    <t>Fuse hits propellant</t>
  </si>
  <si>
    <t>Delay burns through</t>
  </si>
  <si>
    <t>Delay time:</t>
  </si>
  <si>
    <t xml:space="preserve">Events from video </t>
  </si>
  <si>
    <t>percent</t>
  </si>
  <si>
    <t>3/25/06B</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</si>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</sst>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Model rocket motor, single uninhibited grain
</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Data!$B$10:$B$104</c:f>
              <c:numCache>
                <c:ptCount val="95"/>
                <c:pt idx="0">
                  <c:v>-4.9417360000011956E-05</c:v>
                </c:pt>
                <c:pt idx="1">
                  <c:v>-4.9417360000011956E-05</c:v>
                </c:pt>
                <c:pt idx="2">
                  <c:v>-4.9417360000011956E-05</c:v>
                </c:pt>
                <c:pt idx="3">
                  <c:v>-4.9417360000011956E-05</c:v>
                </c:pt>
                <c:pt idx="4">
                  <c:v>-4.9417360000011956E-05</c:v>
                </c:pt>
                <c:pt idx="5">
                  <c:v>-4.9417360000011956E-05</c:v>
                </c:pt>
                <c:pt idx="6">
                  <c:v>-4.9417360000011956E-05</c:v>
                </c:pt>
                <c:pt idx="7">
                  <c:v>0.07650508472</c:v>
                </c:pt>
                <c:pt idx="8">
                  <c:v>0.07650508472</c:v>
                </c:pt>
                <c:pt idx="9">
                  <c:v>0.07650508472</c:v>
                </c:pt>
                <c:pt idx="10">
                  <c:v>0.07650508472</c:v>
                </c:pt>
                <c:pt idx="11">
                  <c:v>0.07650508472</c:v>
                </c:pt>
                <c:pt idx="12">
                  <c:v>0.15305566735999998</c:v>
                </c:pt>
                <c:pt idx="13">
                  <c:v>0.15305566735999998</c:v>
                </c:pt>
                <c:pt idx="14">
                  <c:v>0.22960625</c:v>
                </c:pt>
                <c:pt idx="15">
                  <c:v>0.30615683264</c:v>
                </c:pt>
                <c:pt idx="16">
                  <c:v>0.6889058264</c:v>
                </c:pt>
                <c:pt idx="17">
                  <c:v>1.3013183264</c:v>
                </c:pt>
                <c:pt idx="18">
                  <c:v>1.7606374999999999</c:v>
                </c:pt>
                <c:pt idx="19">
                  <c:v>2.2199566736</c:v>
                </c:pt>
                <c:pt idx="20">
                  <c:v>2.37305</c:v>
                </c:pt>
                <c:pt idx="21">
                  <c:v>2.6792758472</c:v>
                </c:pt>
                <c:pt idx="22">
                  <c:v>2.9089158368</c:v>
                </c:pt>
                <c:pt idx="23">
                  <c:v>3.0620091632</c:v>
                </c:pt>
                <c:pt idx="24">
                  <c:v>3.2916883472</c:v>
                </c:pt>
                <c:pt idx="25">
                  <c:v>3.5978749999999997</c:v>
                </c:pt>
                <c:pt idx="26">
                  <c:v>3.903983264</c:v>
                </c:pt>
                <c:pt idx="27">
                  <c:v>4.669449896</c:v>
                </c:pt>
                <c:pt idx="28">
                  <c:v>5.588166632</c:v>
                </c:pt>
                <c:pt idx="29">
                  <c:v>6.353633264</c:v>
                </c:pt>
                <c:pt idx="30">
                  <c:v>6.812991632</c:v>
                </c:pt>
                <c:pt idx="31">
                  <c:v>7.042670815999999</c:v>
                </c:pt>
                <c:pt idx="32">
                  <c:v>6.966241736</c:v>
                </c:pt>
                <c:pt idx="33">
                  <c:v>7.042670815999999</c:v>
                </c:pt>
                <c:pt idx="34">
                  <c:v>7.5020291839999995</c:v>
                </c:pt>
                <c:pt idx="35">
                  <c:v>7.808137447999999</c:v>
                </c:pt>
                <c:pt idx="36">
                  <c:v>7.425600103999999</c:v>
                </c:pt>
                <c:pt idx="37">
                  <c:v>7.195920919999999</c:v>
                </c:pt>
                <c:pt idx="38">
                  <c:v>7.042670815999999</c:v>
                </c:pt>
                <c:pt idx="39">
                  <c:v>6.812991632</c:v>
                </c:pt>
                <c:pt idx="40">
                  <c:v>6.812991632</c:v>
                </c:pt>
                <c:pt idx="41">
                  <c:v>6.966241736</c:v>
                </c:pt>
                <c:pt idx="42">
                  <c:v>7.119099896</c:v>
                </c:pt>
                <c:pt idx="43">
                  <c:v>7.272349999999999</c:v>
                </c:pt>
                <c:pt idx="44">
                  <c:v>7.195920919999999</c:v>
                </c:pt>
                <c:pt idx="45">
                  <c:v>7.119099896</c:v>
                </c:pt>
                <c:pt idx="46">
                  <c:v>6.966241736</c:v>
                </c:pt>
                <c:pt idx="47">
                  <c:v>6.812991632</c:v>
                </c:pt>
                <c:pt idx="48">
                  <c:v>6.430454287999999</c:v>
                </c:pt>
                <c:pt idx="49">
                  <c:v>6.2772041839999995</c:v>
                </c:pt>
                <c:pt idx="50">
                  <c:v>6.200775103999999</c:v>
                </c:pt>
                <c:pt idx="51">
                  <c:v>6.12395408</c:v>
                </c:pt>
                <c:pt idx="52">
                  <c:v>6.353633264</c:v>
                </c:pt>
                <c:pt idx="53">
                  <c:v>6.2772041839999995</c:v>
                </c:pt>
                <c:pt idx="54">
                  <c:v>6.353633264</c:v>
                </c:pt>
                <c:pt idx="55">
                  <c:v>6.2772041839999995</c:v>
                </c:pt>
                <c:pt idx="56">
                  <c:v>6.200775103999999</c:v>
                </c:pt>
                <c:pt idx="57">
                  <c:v>6.12395408</c:v>
                </c:pt>
                <c:pt idx="58">
                  <c:v>6.047524999999999</c:v>
                </c:pt>
                <c:pt idx="59">
                  <c:v>5.817845816</c:v>
                </c:pt>
                <c:pt idx="60">
                  <c:v>5.435308472</c:v>
                </c:pt>
                <c:pt idx="61">
                  <c:v>5.435308472</c:v>
                </c:pt>
                <c:pt idx="62">
                  <c:v>5.2820583679999995</c:v>
                </c:pt>
                <c:pt idx="63">
                  <c:v>4.975950104</c:v>
                </c:pt>
                <c:pt idx="64">
                  <c:v>4.89912908</c:v>
                </c:pt>
                <c:pt idx="65">
                  <c:v>4.74627092</c:v>
                </c:pt>
                <c:pt idx="66">
                  <c:v>4.74627092</c:v>
                </c:pt>
                <c:pt idx="67">
                  <c:v>4.669449896</c:v>
                </c:pt>
                <c:pt idx="68">
                  <c:v>4.593020816</c:v>
                </c:pt>
                <c:pt idx="69">
                  <c:v>4.4397707120000005</c:v>
                </c:pt>
                <c:pt idx="70">
                  <c:v>4.363341632</c:v>
                </c:pt>
                <c:pt idx="71">
                  <c:v>4.2869125519999995</c:v>
                </c:pt>
                <c:pt idx="72">
                  <c:v>3.8275149896</c:v>
                </c:pt>
                <c:pt idx="73">
                  <c:v>3.0620091632</c:v>
                </c:pt>
                <c:pt idx="74">
                  <c:v>1.6840908368</c:v>
                </c:pt>
                <c:pt idx="75">
                  <c:v>1.0716783368</c:v>
                </c:pt>
                <c:pt idx="76">
                  <c:v>0.15305566735999998</c:v>
                </c:pt>
                <c:pt idx="77">
                  <c:v>-0.0766</c:v>
                </c:pt>
                <c:pt idx="78">
                  <c:v>-0.15315058263999998</c:v>
                </c:pt>
                <c:pt idx="79">
                  <c:v>-0.15315058263999998</c:v>
                </c:pt>
                <c:pt idx="80">
                  <c:v>-0.15315058263999998</c:v>
                </c:pt>
                <c:pt idx="81">
                  <c:v>-0.22970508472</c:v>
                </c:pt>
                <c:pt idx="82">
                  <c:v>-0.15315058263999998</c:v>
                </c:pt>
                <c:pt idx="83">
                  <c:v>-0.0766</c:v>
                </c:pt>
                <c:pt idx="84">
                  <c:v>-0.0766</c:v>
                </c:pt>
                <c:pt idx="85">
                  <c:v>-0.0766</c:v>
                </c:pt>
                <c:pt idx="86">
                  <c:v>-0.0766</c:v>
                </c:pt>
                <c:pt idx="87">
                  <c:v>-0.0766</c:v>
                </c:pt>
                <c:pt idx="88">
                  <c:v>-0.0766</c:v>
                </c:pt>
                <c:pt idx="89">
                  <c:v>-0.0766</c:v>
                </c:pt>
                <c:pt idx="90">
                  <c:v>-0.15315058263999998</c:v>
                </c:pt>
                <c:pt idx="91">
                  <c:v>-0.15315058263999998</c:v>
                </c:pt>
                <c:pt idx="92">
                  <c:v>-0.15315058263999998</c:v>
                </c:pt>
                <c:pt idx="93">
                  <c:v>-0.15315058263999998</c:v>
                </c:pt>
                <c:pt idx="94">
                  <c:v>-0.15315058263999998</c:v>
                </c:pt>
              </c:numCache>
            </c:numRef>
          </c:val>
          <c:smooth val="0"/>
        </c:ser>
        <c:axId val="31074311"/>
        <c:axId val="56166716"/>
      </c:lineChart>
      <c:catAx>
        <c:axId val="31074311"/>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56166716"/>
        <c:crosses val="autoZero"/>
        <c:auto val="1"/>
        <c:lblOffset val="100"/>
        <c:noMultiLvlLbl val="0"/>
      </c:catAx>
      <c:valAx>
        <c:axId val="56166716"/>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31074311"/>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Analysis!$K$43:$K$46</c:f>
              <c:numCache/>
            </c:numRef>
          </c:val>
          <c:smooth val="0"/>
        </c:ser>
        <c:axId val="44474253"/>
        <c:axId val="55184330"/>
      </c:lineChart>
      <c:catAx>
        <c:axId val="44474253"/>
        <c:scaling>
          <c:orientation val="minMax"/>
        </c:scaling>
        <c:axPos val="b"/>
        <c:delete val="0"/>
        <c:numFmt formatCode="General" sourceLinked="1"/>
        <c:majorTickMark val="out"/>
        <c:minorTickMark val="none"/>
        <c:tickLblPos val="nextTo"/>
        <c:crossAx val="55184330"/>
        <c:crosses val="autoZero"/>
        <c:auto val="1"/>
        <c:lblOffset val="100"/>
        <c:noMultiLvlLbl val="0"/>
      </c:catAx>
      <c:valAx>
        <c:axId val="55184330"/>
        <c:scaling>
          <c:orientation val="minMax"/>
          <c:max val="5"/>
          <c:min val="0"/>
        </c:scaling>
        <c:axPos val="l"/>
        <c:majorGridlines/>
        <c:delete val="0"/>
        <c:numFmt formatCode="General" sourceLinked="1"/>
        <c:majorTickMark val="out"/>
        <c:minorTickMark val="none"/>
        <c:tickLblPos val="nextTo"/>
        <c:crossAx val="44474253"/>
        <c:crossesAt val="1"/>
        <c:crossBetween val="between"/>
        <c:dispUnits/>
        <c:majorUnit val="1"/>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Data!$B$10:$B$104</c:f>
              <c:numCache/>
            </c:numRef>
          </c:val>
          <c:smooth val="0"/>
        </c:ser>
        <c:marker val="1"/>
        <c:axId val="266883"/>
        <c:axId val="12009736"/>
      </c:lineChart>
      <c:catAx>
        <c:axId val="266883"/>
        <c:scaling>
          <c:orientation val="minMax"/>
        </c:scaling>
        <c:axPos val="b"/>
        <c:delete val="0"/>
        <c:numFmt formatCode="General" sourceLinked="1"/>
        <c:majorTickMark val="out"/>
        <c:minorTickMark val="none"/>
        <c:tickLblPos val="nextTo"/>
        <c:crossAx val="12009736"/>
        <c:crosses val="autoZero"/>
        <c:auto val="1"/>
        <c:lblOffset val="100"/>
        <c:noMultiLvlLbl val="0"/>
      </c:catAx>
      <c:valAx>
        <c:axId val="12009736"/>
        <c:scaling>
          <c:orientation val="minMax"/>
        </c:scaling>
        <c:axPos val="l"/>
        <c:majorGridlines/>
        <c:delete val="0"/>
        <c:numFmt formatCode="General" sourceLinked="1"/>
        <c:majorTickMark val="out"/>
        <c:minorTickMark val="none"/>
        <c:tickLblPos val="nextTo"/>
        <c:crossAx val="266883"/>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0.0775</cdr:x>
      <cdr:y>0.0505</cdr:y>
    </cdr:from>
    <cdr:to>
      <cdr:x>0.55575</cdr:x>
      <cdr:y>0.143</cdr:y>
    </cdr:to>
    <cdr:sp>
      <cdr:nvSpPr>
        <cdr:cNvPr id="1" name="TextBox 1"/>
        <cdr:cNvSpPr txBox="1">
          <a:spLocks noChangeArrowheads="1"/>
        </cdr:cNvSpPr>
      </cdr:nvSpPr>
      <cdr:spPr>
        <a:xfrm>
          <a:off x="161925"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2" name="Chart 21"/>
        <xdr:cNvGraphicFramePr/>
      </xdr:nvGraphicFramePr>
      <xdr:xfrm>
        <a:off x="9086850" y="6524625"/>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Test of Pixy Stix rcandy
12 Publix-brand Pixy Stix, orange flavor, opened and the contents weighed at 26.4grams
Mixed with 52.8g food-grade KNO3 and 10g Karo syrup and 50ml water
Cooked and stirred until cooled sample snaps crisply, 11minutes total cooking time.
Sample burns continuously, 12 seconds per linear inch
Added 1% Fe2O3 and mixed well.  Strand now burns at 10 seconds per inch, not as much difference as usual.
I'll double check those figures tomorrow, the Fe2O3 should have sped it up a lot more.
Ignition lagged a little, but burn was good.  Delay-grain burn of about 5 seconds would have been adequate for a SnapDragon flight, which EZalt indicates would have gone to about 340 feet.  I may try launching with a 4-inch moonburner grain instead, which would send it to about.... well EZalt says 1600 feet.  Hmmm...might have to weight the rocket down some. That's beyond my standing waiver here.
Substantial erosion of the nozzle throat lowered Kn ratio toward the end of the burn, which would have actually been about 60.  This might be the cause of the relatively low ISP value.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3" ht="12.75">
      <c r="A1" t="s">
        <v>87</v>
      </c>
      <c r="C1" t="s">
        <v>88</v>
      </c>
    </row>
    <row r="2" ht="12.75">
      <c r="C2" t="s">
        <v>83</v>
      </c>
    </row>
    <row r="3" ht="12.75">
      <c r="C3" t="s">
        <v>90</v>
      </c>
    </row>
    <row r="4" ht="12.75">
      <c r="C4" t="s">
        <v>89</v>
      </c>
    </row>
    <row r="8" spans="3:7" ht="12.75">
      <c r="C8" t="s">
        <v>7</v>
      </c>
      <c r="F8" t="s">
        <v>7</v>
      </c>
      <c r="G8" t="s">
        <v>7</v>
      </c>
    </row>
    <row r="9" spans="9:13" ht="12.75">
      <c r="I9" t="s">
        <v>48</v>
      </c>
      <c r="J9">
        <v>1</v>
      </c>
      <c r="K9">
        <v>2</v>
      </c>
      <c r="L9">
        <v>3</v>
      </c>
      <c r="M9">
        <v>4</v>
      </c>
    </row>
    <row r="10" spans="9:10" ht="12.75">
      <c r="I10" t="s">
        <v>14</v>
      </c>
      <c r="J10" s="5" t="s">
        <v>92</v>
      </c>
    </row>
    <row r="11" spans="9:10" ht="12.75">
      <c r="I11" t="s">
        <v>15</v>
      </c>
      <c r="J11" t="s">
        <v>91</v>
      </c>
    </row>
    <row r="12" spans="9:12" ht="12.75">
      <c r="I12" t="s">
        <v>16</v>
      </c>
      <c r="J12">
        <v>10</v>
      </c>
      <c r="K12" t="s">
        <v>84</v>
      </c>
      <c r="L12" t="s">
        <v>77</v>
      </c>
    </row>
    <row r="13" spans="11:19" ht="12.75">
      <c r="K13" t="s">
        <v>7</v>
      </c>
      <c r="N13" t="s">
        <v>43</v>
      </c>
      <c r="P13" t="s">
        <v>57</v>
      </c>
      <c r="R13">
        <v>0</v>
      </c>
      <c r="S13" t="s">
        <v>44</v>
      </c>
    </row>
    <row r="14" spans="9:16" ht="12.75">
      <c r="I14" t="s">
        <v>19</v>
      </c>
      <c r="J14">
        <v>1.591</v>
      </c>
      <c r="K14" t="s">
        <v>7</v>
      </c>
      <c r="L14" t="s">
        <v>7</v>
      </c>
      <c r="N14" s="1">
        <f>SUM(J14:M14)</f>
        <v>1.591</v>
      </c>
      <c r="O14" t="s">
        <v>12</v>
      </c>
      <c r="P14" t="s">
        <v>7</v>
      </c>
    </row>
    <row r="15" spans="9:16" ht="12.75">
      <c r="I15" t="s">
        <v>17</v>
      </c>
      <c r="J15">
        <v>0.495</v>
      </c>
      <c r="K15" t="s">
        <v>7</v>
      </c>
      <c r="L15" t="s">
        <v>7</v>
      </c>
      <c r="N15" s="1">
        <f>AVERAGE(J15:M15)</f>
        <v>0.495</v>
      </c>
      <c r="O15" t="s">
        <v>12</v>
      </c>
      <c r="P15" t="s">
        <v>7</v>
      </c>
    </row>
    <row r="16" spans="9:15" ht="12.75">
      <c r="I16" t="s">
        <v>18</v>
      </c>
      <c r="J16">
        <v>0.155</v>
      </c>
      <c r="N16" s="1">
        <f>AVERAGE(J16:M16)</f>
        <v>0.155</v>
      </c>
      <c r="O16" t="s">
        <v>52</v>
      </c>
    </row>
    <row r="17" spans="9:16" ht="12.75">
      <c r="I17" t="s">
        <v>51</v>
      </c>
      <c r="J17">
        <v>7.4</v>
      </c>
      <c r="N17" s="1">
        <f>SUM(J17:M17)</f>
        <v>7.4</v>
      </c>
      <c r="O17" t="s">
        <v>24</v>
      </c>
      <c r="P17" t="s">
        <v>7</v>
      </c>
    </row>
    <row r="18" spans="9:15" ht="12.75">
      <c r="I18" t="s">
        <v>38</v>
      </c>
      <c r="J18">
        <f>(J15-J16)</f>
        <v>0.33999999999999997</v>
      </c>
      <c r="K18" t="s">
        <v>7</v>
      </c>
      <c r="L18" t="s">
        <v>7</v>
      </c>
      <c r="M18">
        <f>(M15-M16)/2</f>
        <v>0</v>
      </c>
      <c r="N18" s="1">
        <f>AVERAGE(J18:J18)</f>
        <v>0.33999999999999997</v>
      </c>
      <c r="O18" t="s">
        <v>12</v>
      </c>
    </row>
    <row r="19" spans="9:15" ht="12.75">
      <c r="I19" t="s">
        <v>42</v>
      </c>
      <c r="J19">
        <v>7.4</v>
      </c>
      <c r="K19" t="s">
        <v>7</v>
      </c>
      <c r="L19" t="s">
        <v>7</v>
      </c>
      <c r="M19">
        <f>M17-(R13*M14)</f>
        <v>0</v>
      </c>
      <c r="N19" s="1">
        <f>SUM(J19:M19)</f>
        <v>7.4</v>
      </c>
      <c r="O19" t="s">
        <v>24</v>
      </c>
    </row>
    <row r="21" ht="12.75">
      <c r="I21" t="s">
        <v>10</v>
      </c>
    </row>
    <row r="22" spans="9:11" ht="12.75">
      <c r="I22" t="s">
        <v>20</v>
      </c>
      <c r="J22" s="1">
        <v>0.1875</v>
      </c>
      <c r="K22" t="s">
        <v>12</v>
      </c>
    </row>
    <row r="23" spans="9:11" ht="12.75">
      <c r="I23" t="s">
        <v>21</v>
      </c>
      <c r="J23">
        <v>0.245</v>
      </c>
      <c r="K23" t="s">
        <v>12</v>
      </c>
    </row>
    <row r="24" spans="9:13" ht="12.75">
      <c r="I24" t="s">
        <v>40</v>
      </c>
      <c r="J24" s="1">
        <f>J23-J22</f>
        <v>0.057499999999999996</v>
      </c>
      <c r="K24" t="s">
        <v>12</v>
      </c>
      <c r="L24">
        <f>(J24/J22)*100</f>
        <v>30.666666666666664</v>
      </c>
      <c r="M24" t="s">
        <v>97</v>
      </c>
    </row>
    <row r="26" spans="10:11" ht="12.75">
      <c r="J26" t="s">
        <v>22</v>
      </c>
      <c r="K26" t="s">
        <v>80</v>
      </c>
    </row>
    <row r="27" spans="9:14" ht="12.75">
      <c r="I27" t="s">
        <v>9</v>
      </c>
      <c r="J27">
        <v>130</v>
      </c>
      <c r="K27">
        <v>350</v>
      </c>
      <c r="M27" t="s">
        <v>81</v>
      </c>
      <c r="N27" t="s">
        <v>45</v>
      </c>
    </row>
    <row r="28" spans="9:15" ht="12.75">
      <c r="I28" t="s">
        <v>23</v>
      </c>
      <c r="J28">
        <v>130</v>
      </c>
      <c r="K28">
        <v>350</v>
      </c>
      <c r="M28" t="s">
        <v>81</v>
      </c>
      <c r="N28" t="s">
        <v>34</v>
      </c>
      <c r="O28">
        <f>((J22/2)^2)*PI()</f>
        <v>0.02761165418194154</v>
      </c>
    </row>
    <row r="29" spans="9:15" ht="12.75">
      <c r="I29" t="s">
        <v>11</v>
      </c>
      <c r="J29">
        <v>108</v>
      </c>
      <c r="K29">
        <v>300</v>
      </c>
      <c r="M29" t="s">
        <v>81</v>
      </c>
      <c r="N29" t="s">
        <v>36</v>
      </c>
      <c r="O29">
        <f>C32/O28</f>
        <v>282.7841242886</v>
      </c>
    </row>
    <row r="30" spans="9:14" ht="12.75">
      <c r="I30" t="s">
        <v>37</v>
      </c>
      <c r="J30">
        <f>(N18/C34)</f>
        <v>1.275</v>
      </c>
      <c r="K30" t="s">
        <v>39</v>
      </c>
      <c r="N30" t="s">
        <v>46</v>
      </c>
    </row>
    <row r="31" ht="12.75">
      <c r="L31" t="s">
        <v>82</v>
      </c>
    </row>
    <row r="32" spans="1:4" ht="12.75">
      <c r="A32" t="s">
        <v>13</v>
      </c>
      <c r="C32" s="2">
        <f>MAX(Data!B10:B500)</f>
        <v>7.808137447999999</v>
      </c>
      <c r="D32" t="s">
        <v>31</v>
      </c>
    </row>
    <row r="33" spans="1:7" ht="12.75">
      <c r="A33" t="s">
        <v>2</v>
      </c>
      <c r="C33" s="2">
        <f>AVERAGE(Data!B22:B86)</f>
        <v>4.850967785167998</v>
      </c>
      <c r="D33" t="s">
        <v>28</v>
      </c>
      <c r="F33" t="s">
        <v>7</v>
      </c>
      <c r="G33" t="s">
        <v>7</v>
      </c>
    </row>
    <row r="34" spans="1:4" ht="12.75">
      <c r="A34" t="s">
        <v>0</v>
      </c>
      <c r="C34" s="2">
        <f>(86-22)/240</f>
        <v>0.26666666666666666</v>
      </c>
      <c r="D34" t="s">
        <v>32</v>
      </c>
    </row>
    <row r="35" spans="1:6" ht="12.75">
      <c r="A35" t="s">
        <v>3</v>
      </c>
      <c r="C35" s="2">
        <f>((SUM(Data!B22:B88))/240)</f>
        <v>1.3128464810553326</v>
      </c>
      <c r="D35" t="s">
        <v>4</v>
      </c>
      <c r="F35" t="s">
        <v>7</v>
      </c>
    </row>
    <row r="36" spans="1:9" ht="12.75">
      <c r="A36" t="s">
        <v>3</v>
      </c>
      <c r="C36" s="2">
        <f>C35*4.448</f>
        <v>5.83954114773412</v>
      </c>
      <c r="D36" t="s">
        <v>5</v>
      </c>
      <c r="H36" t="s">
        <v>79</v>
      </c>
      <c r="I36" s="3"/>
    </row>
    <row r="37" spans="1:8" ht="12.75">
      <c r="A37" t="s">
        <v>71</v>
      </c>
      <c r="C37" s="1">
        <f>(N19)/1000</f>
        <v>0.0074</v>
      </c>
      <c r="D37" t="s">
        <v>50</v>
      </c>
      <c r="H37" t="s">
        <v>85</v>
      </c>
    </row>
    <row r="38" spans="1:4" ht="12.75">
      <c r="A38" t="s">
        <v>71</v>
      </c>
      <c r="C38" s="3">
        <f>C37/453.54*1000</f>
        <v>0.01631609119372051</v>
      </c>
      <c r="D38" t="s">
        <v>8</v>
      </c>
    </row>
    <row r="39" spans="1:4" ht="12.75">
      <c r="A39" t="s">
        <v>6</v>
      </c>
      <c r="C39" s="2">
        <f>(C36/C37)/9.8</f>
        <v>80.52318184961554</v>
      </c>
      <c r="D39" t="s">
        <v>1</v>
      </c>
    </row>
    <row r="40" spans="8:11" ht="12.75">
      <c r="H40" t="s">
        <v>47</v>
      </c>
      <c r="I40" t="s">
        <v>25</v>
      </c>
      <c r="J40" t="s">
        <v>26</v>
      </c>
      <c r="K40" t="s">
        <v>27</v>
      </c>
    </row>
    <row r="41" spans="1:9" ht="12.75">
      <c r="A41" s="4"/>
      <c r="I41" s="3"/>
    </row>
    <row r="42" spans="8:11" ht="12.75">
      <c r="H42">
        <v>0</v>
      </c>
      <c r="I42" s="3">
        <v>0</v>
      </c>
      <c r="J42">
        <v>0</v>
      </c>
      <c r="K42">
        <v>0</v>
      </c>
    </row>
    <row r="43" spans="8:11" ht="12.75">
      <c r="H43">
        <v>0.25</v>
      </c>
      <c r="I43" s="3">
        <v>0.059</v>
      </c>
      <c r="J43">
        <f>(I43)/H43</f>
        <v>0.236</v>
      </c>
      <c r="K43">
        <f>1/J43</f>
        <v>4.237288135593221</v>
      </c>
    </row>
    <row r="44" spans="1:11" ht="12.75">
      <c r="A44" t="s">
        <v>30</v>
      </c>
      <c r="H44">
        <v>0.5</v>
      </c>
      <c r="I44" s="3">
        <v>0.137</v>
      </c>
      <c r="J44">
        <f>(I44)/H44</f>
        <v>0.274</v>
      </c>
      <c r="K44">
        <f>1/J44</f>
        <v>3.64963503649635</v>
      </c>
    </row>
    <row r="45" spans="1:11" ht="12.75">
      <c r="A45" t="s">
        <v>33</v>
      </c>
      <c r="H45">
        <v>1</v>
      </c>
      <c r="I45" s="3">
        <v>0.237</v>
      </c>
      <c r="J45">
        <f>(I45)/H45</f>
        <v>0.237</v>
      </c>
      <c r="K45">
        <f>1/J45</f>
        <v>4.219409282700422</v>
      </c>
    </row>
    <row r="46" spans="8:11" ht="12.75">
      <c r="H46">
        <v>3</v>
      </c>
      <c r="I46" s="3">
        <v>0.84</v>
      </c>
      <c r="J46">
        <f>(I46)/H46</f>
        <v>0.27999999999999997</v>
      </c>
      <c r="K46">
        <f>1/J46</f>
        <v>3.5714285714285716</v>
      </c>
    </row>
    <row r="47" spans="1:11" ht="12.75">
      <c r="A47" t="s">
        <v>7</v>
      </c>
      <c r="G47" t="s">
        <v>7</v>
      </c>
      <c r="H47" t="s">
        <v>7</v>
      </c>
      <c r="I47" s="3" t="s">
        <v>7</v>
      </c>
      <c r="J47" t="s">
        <v>7</v>
      </c>
      <c r="K47" t="s">
        <v>7</v>
      </c>
    </row>
    <row r="48" ht="12.75">
      <c r="I48" s="3"/>
    </row>
    <row r="49" spans="8:11" ht="12.75">
      <c r="H49" t="s">
        <v>7</v>
      </c>
      <c r="I49" s="3" t="s">
        <v>7</v>
      </c>
      <c r="J49" t="s">
        <v>7</v>
      </c>
      <c r="K49" t="s">
        <v>7</v>
      </c>
    </row>
    <row r="50" spans="1:11" ht="12.75">
      <c r="A50" t="s">
        <v>96</v>
      </c>
      <c r="H50" t="s">
        <v>7</v>
      </c>
      <c r="I50" s="3"/>
      <c r="J50" t="s">
        <v>7</v>
      </c>
      <c r="K50" t="s">
        <v>7</v>
      </c>
    </row>
    <row r="51" spans="1:9" ht="12.75">
      <c r="A51" t="s">
        <v>93</v>
      </c>
      <c r="B51">
        <v>2.268</v>
      </c>
      <c r="C51" t="s">
        <v>55</v>
      </c>
      <c r="D51">
        <f>B52-B51</f>
        <v>1.0010000000000003</v>
      </c>
      <c r="E51" t="s">
        <v>56</v>
      </c>
      <c r="I51" s="3"/>
    </row>
    <row r="52" spans="1:11" ht="12.75">
      <c r="A52" t="s">
        <v>53</v>
      </c>
      <c r="B52">
        <v>3.269</v>
      </c>
      <c r="I52" s="7" t="s">
        <v>68</v>
      </c>
      <c r="J52">
        <f>AVERAGE(J44:J50)</f>
        <v>0.26366666666666666</v>
      </c>
      <c r="K52">
        <f>AVERAGE(K43:K46)</f>
        <v>3.919440256554641</v>
      </c>
    </row>
    <row r="53" spans="1:11" ht="12.75">
      <c r="A53" t="s">
        <v>78</v>
      </c>
      <c r="B53">
        <v>3.336</v>
      </c>
      <c r="K53" t="s">
        <v>72</v>
      </c>
    </row>
    <row r="54" spans="1:11" ht="12.75">
      <c r="A54" t="s">
        <v>54</v>
      </c>
      <c r="B54">
        <v>3.503</v>
      </c>
      <c r="C54" t="s">
        <v>0</v>
      </c>
      <c r="D54">
        <f>B54-B52</f>
        <v>0.23399999999999999</v>
      </c>
      <c r="E54" t="s">
        <v>56</v>
      </c>
      <c r="K54" t="s">
        <v>73</v>
      </c>
    </row>
    <row r="55" spans="1:5" ht="12.75">
      <c r="A55" t="s">
        <v>94</v>
      </c>
      <c r="B55">
        <v>8.074</v>
      </c>
      <c r="C55" t="s">
        <v>95</v>
      </c>
      <c r="D55">
        <f>B55-B52</f>
        <v>4.805</v>
      </c>
      <c r="E55" t="s">
        <v>56</v>
      </c>
    </row>
    <row r="58" ht="12.75">
      <c r="D58" s="2"/>
    </row>
    <row r="59" ht="12.75">
      <c r="A59" t="s">
        <v>74</v>
      </c>
    </row>
    <row r="60" ht="12.75">
      <c r="A60" s="8">
        <v>38718</v>
      </c>
    </row>
    <row r="61" ht="12.75">
      <c r="A61" s="9" t="s">
        <v>75</v>
      </c>
    </row>
    <row r="62" ht="12.75">
      <c r="A62" s="9" t="s">
        <v>76</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795"/>
  <sheetViews>
    <sheetView workbookViewId="0" topLeftCell="A1">
      <selection activeCell="A1" sqref="A1"/>
    </sheetView>
  </sheetViews>
  <sheetFormatPr defaultColWidth="9.140625" defaultRowHeight="12.75"/>
  <cols>
    <col min="2" max="2" width="11.140625" style="0" bestFit="1" customWidth="1"/>
  </cols>
  <sheetData>
    <row r="1" ht="12.75">
      <c r="A1" t="s">
        <v>86</v>
      </c>
    </row>
    <row r="9" spans="1:5" ht="12.75">
      <c r="A9" t="s">
        <v>25</v>
      </c>
      <c r="B9" t="s">
        <v>29</v>
      </c>
      <c r="D9" t="s">
        <v>35</v>
      </c>
      <c r="E9" t="s">
        <v>41</v>
      </c>
    </row>
    <row r="10" spans="1:5" ht="12.75">
      <c r="A10" s="1">
        <v>0.019531</v>
      </c>
      <c r="B10" s="1">
        <f>(A10*3.91944)-0.0766</f>
        <v>-4.9417360000011956E-05</v>
      </c>
      <c r="D10" s="2">
        <f>MAX(B10:B384)</f>
        <v>7.808137447999999</v>
      </c>
      <c r="E10">
        <f>D10/10</f>
        <v>0.7808137447999999</v>
      </c>
    </row>
    <row r="11" spans="1:2" ht="12.75">
      <c r="A11" s="1">
        <v>0.019531</v>
      </c>
      <c r="B11" s="1">
        <f aca="true" t="shared" si="0" ref="B11:B74">(A11*3.91944)-0.0766</f>
        <v>-4.9417360000011956E-05</v>
      </c>
    </row>
    <row r="12" spans="1:2" ht="12.75">
      <c r="A12" s="1">
        <v>0.019531</v>
      </c>
      <c r="B12" s="1">
        <f t="shared" si="0"/>
        <v>-4.9417360000011956E-05</v>
      </c>
    </row>
    <row r="13" spans="1:4" ht="12.75">
      <c r="A13" s="1">
        <v>0.019531</v>
      </c>
      <c r="B13" s="1">
        <f t="shared" si="0"/>
        <v>-4.9417360000011956E-05</v>
      </c>
      <c r="D13" t="s">
        <v>7</v>
      </c>
    </row>
    <row r="14" spans="1:4" ht="12.75">
      <c r="A14" s="1">
        <v>0.019531</v>
      </c>
      <c r="B14" s="1">
        <f t="shared" si="0"/>
        <v>-4.9417360000011956E-05</v>
      </c>
      <c r="D14" t="s">
        <v>7</v>
      </c>
    </row>
    <row r="15" spans="1:4" ht="12.75">
      <c r="A15" s="1">
        <v>0.019531</v>
      </c>
      <c r="B15" s="1">
        <f t="shared" si="0"/>
        <v>-4.9417360000011956E-05</v>
      </c>
      <c r="D15" t="s">
        <v>7</v>
      </c>
    </row>
    <row r="16" spans="1:2" ht="12.75">
      <c r="A16" s="1">
        <v>0.019531</v>
      </c>
      <c r="B16" s="1">
        <f t="shared" si="0"/>
        <v>-4.9417360000011956E-05</v>
      </c>
    </row>
    <row r="17" spans="1:2" ht="12.75">
      <c r="A17" s="1">
        <v>0.039063</v>
      </c>
      <c r="B17" s="1">
        <f t="shared" si="0"/>
        <v>0.07650508472</v>
      </c>
    </row>
    <row r="18" spans="1:2" ht="12.75">
      <c r="A18" s="1">
        <v>0.039063</v>
      </c>
      <c r="B18" s="1">
        <f t="shared" si="0"/>
        <v>0.07650508472</v>
      </c>
    </row>
    <row r="19" spans="1:2" ht="12.75">
      <c r="A19" s="1">
        <v>0.039063</v>
      </c>
      <c r="B19" s="1">
        <f t="shared" si="0"/>
        <v>0.07650508472</v>
      </c>
    </row>
    <row r="20" spans="1:2" ht="12.75">
      <c r="A20" s="1">
        <v>0.039063</v>
      </c>
      <c r="B20" s="1">
        <f t="shared" si="0"/>
        <v>0.07650508472</v>
      </c>
    </row>
    <row r="21" spans="1:2" ht="12.75">
      <c r="A21" s="1">
        <v>0.039063</v>
      </c>
      <c r="B21" s="1">
        <f t="shared" si="0"/>
        <v>0.07650508472</v>
      </c>
    </row>
    <row r="22" spans="1:3" ht="12.75">
      <c r="A22" s="1">
        <v>0.058594</v>
      </c>
      <c r="B22" s="1">
        <f t="shared" si="0"/>
        <v>0.15305566735999998</v>
      </c>
      <c r="C22" s="1" t="s">
        <v>49</v>
      </c>
    </row>
    <row r="23" spans="1:2" ht="12.75">
      <c r="A23" s="1">
        <v>0.058594</v>
      </c>
      <c r="B23" s="1">
        <f t="shared" si="0"/>
        <v>0.15305566735999998</v>
      </c>
    </row>
    <row r="24" spans="1:2" ht="12.75">
      <c r="A24" s="1">
        <v>0.078125</v>
      </c>
      <c r="B24" s="1">
        <f t="shared" si="0"/>
        <v>0.22960625</v>
      </c>
    </row>
    <row r="25" spans="1:2" ht="12.75">
      <c r="A25" s="1">
        <v>0.097656</v>
      </c>
      <c r="B25" s="1">
        <f t="shared" si="0"/>
        <v>0.30615683264</v>
      </c>
    </row>
    <row r="26" spans="1:2" ht="12.75">
      <c r="A26" s="1">
        <v>0.19531</v>
      </c>
      <c r="B26" s="1">
        <f t="shared" si="0"/>
        <v>0.6889058264</v>
      </c>
    </row>
    <row r="27" spans="1:2" ht="12.75">
      <c r="A27" s="1">
        <v>0.35156</v>
      </c>
      <c r="B27" s="1">
        <f t="shared" si="0"/>
        <v>1.3013183264</v>
      </c>
    </row>
    <row r="28" spans="1:2" ht="12.75">
      <c r="A28" s="1">
        <v>0.46875</v>
      </c>
      <c r="B28" s="1">
        <f t="shared" si="0"/>
        <v>1.7606374999999999</v>
      </c>
    </row>
    <row r="29" spans="1:2" ht="12.75">
      <c r="A29" s="1">
        <v>0.58594</v>
      </c>
      <c r="B29" s="1">
        <f t="shared" si="0"/>
        <v>2.2199566736</v>
      </c>
    </row>
    <row r="30" spans="1:2" ht="12.75">
      <c r="A30" s="1">
        <v>0.625</v>
      </c>
      <c r="B30" s="1">
        <f t="shared" si="0"/>
        <v>2.37305</v>
      </c>
    </row>
    <row r="31" spans="1:2" ht="12.75">
      <c r="A31" s="1">
        <v>0.70313</v>
      </c>
      <c r="B31" s="1">
        <f t="shared" si="0"/>
        <v>2.6792758472</v>
      </c>
    </row>
    <row r="32" spans="1:2" ht="12.75">
      <c r="A32" s="1">
        <v>0.76172</v>
      </c>
      <c r="B32" s="1">
        <f t="shared" si="0"/>
        <v>2.9089158368</v>
      </c>
    </row>
    <row r="33" spans="1:2" ht="12.75">
      <c r="A33" s="1">
        <v>0.80078</v>
      </c>
      <c r="B33" s="1">
        <f t="shared" si="0"/>
        <v>3.0620091632</v>
      </c>
    </row>
    <row r="34" spans="1:2" ht="12.75">
      <c r="A34" s="1">
        <v>0.85938</v>
      </c>
      <c r="B34" s="1">
        <f t="shared" si="0"/>
        <v>3.2916883472</v>
      </c>
    </row>
    <row r="35" spans="1:2" ht="12.75">
      <c r="A35" s="1">
        <v>0.9375</v>
      </c>
      <c r="B35" s="1">
        <f t="shared" si="0"/>
        <v>3.5978749999999997</v>
      </c>
    </row>
    <row r="36" spans="1:2" ht="12.75">
      <c r="A36" s="1">
        <v>1.0156</v>
      </c>
      <c r="B36" s="1">
        <f t="shared" si="0"/>
        <v>3.903983264</v>
      </c>
    </row>
    <row r="37" spans="1:2" ht="12.75">
      <c r="A37" s="1">
        <v>1.2109</v>
      </c>
      <c r="B37" s="1">
        <f t="shared" si="0"/>
        <v>4.669449896</v>
      </c>
    </row>
    <row r="38" spans="1:2" ht="12.75">
      <c r="A38" s="1">
        <v>1.4453</v>
      </c>
      <c r="B38" s="1">
        <f t="shared" si="0"/>
        <v>5.588166632</v>
      </c>
    </row>
    <row r="39" spans="1:2" ht="12.75">
      <c r="A39" s="1">
        <v>1.6406</v>
      </c>
      <c r="B39" s="1">
        <f t="shared" si="0"/>
        <v>6.353633264</v>
      </c>
    </row>
    <row r="40" spans="1:2" ht="12.75">
      <c r="A40" s="1">
        <v>1.7578</v>
      </c>
      <c r="B40" s="1">
        <f t="shared" si="0"/>
        <v>6.812991632</v>
      </c>
    </row>
    <row r="41" spans="1:2" ht="12.75">
      <c r="A41" s="1">
        <v>1.8164</v>
      </c>
      <c r="B41" s="1">
        <f t="shared" si="0"/>
        <v>7.042670815999999</v>
      </c>
    </row>
    <row r="42" spans="1:2" ht="12.75">
      <c r="A42" s="1">
        <v>1.7969</v>
      </c>
      <c r="B42" s="1">
        <f t="shared" si="0"/>
        <v>6.966241736</v>
      </c>
    </row>
    <row r="43" spans="1:2" ht="12.75">
      <c r="A43" s="1">
        <v>1.8164</v>
      </c>
      <c r="B43" s="1">
        <f t="shared" si="0"/>
        <v>7.042670815999999</v>
      </c>
    </row>
    <row r="44" spans="1:2" ht="12.75">
      <c r="A44" s="1">
        <v>1.9336</v>
      </c>
      <c r="B44" s="1">
        <f t="shared" si="0"/>
        <v>7.5020291839999995</v>
      </c>
    </row>
    <row r="45" spans="1:2" ht="12.75">
      <c r="A45" s="1">
        <v>2.0117</v>
      </c>
      <c r="B45" s="1">
        <f t="shared" si="0"/>
        <v>7.808137447999999</v>
      </c>
    </row>
    <row r="46" spans="1:2" ht="12.75">
      <c r="A46" s="1">
        <v>1.9141</v>
      </c>
      <c r="B46" s="1">
        <f t="shared" si="0"/>
        <v>7.425600103999999</v>
      </c>
    </row>
    <row r="47" spans="1:2" ht="12.75">
      <c r="A47" s="1">
        <v>1.8555</v>
      </c>
      <c r="B47" s="1">
        <f t="shared" si="0"/>
        <v>7.195920919999999</v>
      </c>
    </row>
    <row r="48" spans="1:2" ht="12.75">
      <c r="A48" s="1">
        <v>1.8164</v>
      </c>
      <c r="B48" s="1">
        <f t="shared" si="0"/>
        <v>7.042670815999999</v>
      </c>
    </row>
    <row r="49" spans="1:2" ht="12.75">
      <c r="A49" s="1">
        <v>1.7578</v>
      </c>
      <c r="B49" s="1">
        <f t="shared" si="0"/>
        <v>6.812991632</v>
      </c>
    </row>
    <row r="50" spans="1:2" ht="12.75">
      <c r="A50" s="1">
        <v>1.7578</v>
      </c>
      <c r="B50" s="1">
        <f t="shared" si="0"/>
        <v>6.812991632</v>
      </c>
    </row>
    <row r="51" spans="1:2" ht="12.75">
      <c r="A51" s="1">
        <v>1.7969</v>
      </c>
      <c r="B51" s="1">
        <f t="shared" si="0"/>
        <v>6.966241736</v>
      </c>
    </row>
    <row r="52" spans="1:2" ht="12.75">
      <c r="A52" s="1">
        <v>1.8359</v>
      </c>
      <c r="B52" s="1">
        <f t="shared" si="0"/>
        <v>7.119099896</v>
      </c>
    </row>
    <row r="53" spans="1:2" ht="12.75">
      <c r="A53" s="1">
        <v>1.875</v>
      </c>
      <c r="B53" s="1">
        <f t="shared" si="0"/>
        <v>7.272349999999999</v>
      </c>
    </row>
    <row r="54" spans="1:2" ht="12.75">
      <c r="A54" s="1">
        <v>1.8555</v>
      </c>
      <c r="B54" s="1">
        <f t="shared" si="0"/>
        <v>7.195920919999999</v>
      </c>
    </row>
    <row r="55" spans="1:2" ht="12.75">
      <c r="A55" s="1">
        <v>1.8359</v>
      </c>
      <c r="B55" s="1">
        <f t="shared" si="0"/>
        <v>7.119099896</v>
      </c>
    </row>
    <row r="56" spans="1:2" ht="12.75">
      <c r="A56" s="1">
        <v>1.7969</v>
      </c>
      <c r="B56" s="1">
        <f t="shared" si="0"/>
        <v>6.966241736</v>
      </c>
    </row>
    <row r="57" spans="1:2" ht="12.75">
      <c r="A57" s="1">
        <v>1.7578</v>
      </c>
      <c r="B57" s="1">
        <f t="shared" si="0"/>
        <v>6.812991632</v>
      </c>
    </row>
    <row r="58" spans="1:2" ht="12.75">
      <c r="A58" s="1">
        <v>1.6602</v>
      </c>
      <c r="B58" s="1">
        <f t="shared" si="0"/>
        <v>6.430454287999999</v>
      </c>
    </row>
    <row r="59" spans="1:2" ht="12.75">
      <c r="A59" s="1">
        <v>1.6211</v>
      </c>
      <c r="B59" s="1">
        <f t="shared" si="0"/>
        <v>6.2772041839999995</v>
      </c>
    </row>
    <row r="60" spans="1:2" ht="12.75">
      <c r="A60" s="1">
        <v>1.6016</v>
      </c>
      <c r="B60" s="1">
        <f t="shared" si="0"/>
        <v>6.200775103999999</v>
      </c>
    </row>
    <row r="61" spans="1:2" ht="12.75">
      <c r="A61" s="1">
        <v>1.582</v>
      </c>
      <c r="B61" s="1">
        <f t="shared" si="0"/>
        <v>6.12395408</v>
      </c>
    </row>
    <row r="62" spans="1:2" ht="12.75">
      <c r="A62" s="1">
        <v>1.6406</v>
      </c>
      <c r="B62" s="1">
        <f t="shared" si="0"/>
        <v>6.353633264</v>
      </c>
    </row>
    <row r="63" spans="1:2" ht="12.75">
      <c r="A63" s="1">
        <v>1.6211</v>
      </c>
      <c r="B63" s="1">
        <f t="shared" si="0"/>
        <v>6.2772041839999995</v>
      </c>
    </row>
    <row r="64" spans="1:2" ht="12.75">
      <c r="A64" s="1">
        <v>1.6406</v>
      </c>
      <c r="B64" s="1">
        <f t="shared" si="0"/>
        <v>6.353633264</v>
      </c>
    </row>
    <row r="65" spans="1:2" ht="12.75">
      <c r="A65" s="1">
        <v>1.6211</v>
      </c>
      <c r="B65" s="1">
        <f t="shared" si="0"/>
        <v>6.2772041839999995</v>
      </c>
    </row>
    <row r="66" spans="1:2" ht="12.75">
      <c r="A66" s="1">
        <v>1.6016</v>
      </c>
      <c r="B66" s="1">
        <f t="shared" si="0"/>
        <v>6.200775103999999</v>
      </c>
    </row>
    <row r="67" spans="1:2" ht="12.75">
      <c r="A67" s="1">
        <v>1.582</v>
      </c>
      <c r="B67" s="1">
        <f t="shared" si="0"/>
        <v>6.12395408</v>
      </c>
    </row>
    <row r="68" spans="1:2" ht="12.75">
      <c r="A68" s="1">
        <v>1.5625</v>
      </c>
      <c r="B68" s="1">
        <f t="shared" si="0"/>
        <v>6.047524999999999</v>
      </c>
    </row>
    <row r="69" spans="1:2" ht="12.75">
      <c r="A69" s="1">
        <v>1.5039</v>
      </c>
      <c r="B69" s="1">
        <f t="shared" si="0"/>
        <v>5.817845816</v>
      </c>
    </row>
    <row r="70" spans="1:2" ht="12.75">
      <c r="A70" s="1">
        <v>1.4063</v>
      </c>
      <c r="B70" s="1">
        <f t="shared" si="0"/>
        <v>5.435308472</v>
      </c>
    </row>
    <row r="71" spans="1:2" ht="12.75">
      <c r="A71" s="1">
        <v>1.4063</v>
      </c>
      <c r="B71" s="1">
        <f t="shared" si="0"/>
        <v>5.435308472</v>
      </c>
    </row>
    <row r="72" spans="1:2" ht="12.75">
      <c r="A72" s="1">
        <v>1.3672</v>
      </c>
      <c r="B72" s="1">
        <f t="shared" si="0"/>
        <v>5.2820583679999995</v>
      </c>
    </row>
    <row r="73" spans="1:2" ht="12.75">
      <c r="A73" s="1">
        <v>1.2891</v>
      </c>
      <c r="B73" s="1">
        <f t="shared" si="0"/>
        <v>4.975950104</v>
      </c>
    </row>
    <row r="74" spans="1:2" ht="12.75">
      <c r="A74" s="1">
        <v>1.2695</v>
      </c>
      <c r="B74" s="1">
        <f t="shared" si="0"/>
        <v>4.89912908</v>
      </c>
    </row>
    <row r="75" spans="1:2" ht="12.75">
      <c r="A75" s="1">
        <v>1.2305</v>
      </c>
      <c r="B75" s="1">
        <f aca="true" t="shared" si="1" ref="B75:B104">(A75*3.91944)-0.0766</f>
        <v>4.74627092</v>
      </c>
    </row>
    <row r="76" spans="1:2" ht="12.75">
      <c r="A76" s="1">
        <v>1.2305</v>
      </c>
      <c r="B76" s="1">
        <f t="shared" si="1"/>
        <v>4.74627092</v>
      </c>
    </row>
    <row r="77" spans="1:2" ht="12.75">
      <c r="A77" s="1">
        <v>1.2109</v>
      </c>
      <c r="B77" s="1">
        <f t="shared" si="1"/>
        <v>4.669449896</v>
      </c>
    </row>
    <row r="78" spans="1:2" ht="12.75">
      <c r="A78" s="1">
        <v>1.1914</v>
      </c>
      <c r="B78" s="1">
        <f t="shared" si="1"/>
        <v>4.593020816</v>
      </c>
    </row>
    <row r="79" spans="1:2" ht="12.75">
      <c r="A79" s="1">
        <v>1.1523</v>
      </c>
      <c r="B79" s="1">
        <f t="shared" si="1"/>
        <v>4.4397707120000005</v>
      </c>
    </row>
    <row r="80" spans="1:2" ht="12.75">
      <c r="A80" s="1">
        <v>1.1328</v>
      </c>
      <c r="B80" s="1">
        <f t="shared" si="1"/>
        <v>4.363341632</v>
      </c>
    </row>
    <row r="81" spans="1:2" ht="12.75">
      <c r="A81" s="1">
        <v>1.1133</v>
      </c>
      <c r="B81" s="1">
        <f t="shared" si="1"/>
        <v>4.2869125519999995</v>
      </c>
    </row>
    <row r="82" spans="1:2" ht="12.75">
      <c r="A82" s="1">
        <v>0.99609</v>
      </c>
      <c r="B82" s="1">
        <f t="shared" si="1"/>
        <v>3.8275149896</v>
      </c>
    </row>
    <row r="83" spans="1:2" ht="12.75">
      <c r="A83" s="1">
        <v>0.80078</v>
      </c>
      <c r="B83" s="1">
        <f t="shared" si="1"/>
        <v>3.0620091632</v>
      </c>
    </row>
    <row r="84" spans="1:2" ht="12.75">
      <c r="A84" s="1">
        <v>0.44922</v>
      </c>
      <c r="B84" s="1">
        <f t="shared" si="1"/>
        <v>1.6840908368</v>
      </c>
    </row>
    <row r="85" spans="1:2" ht="12.75">
      <c r="A85" s="1">
        <v>0.29297</v>
      </c>
      <c r="B85" s="1">
        <f t="shared" si="1"/>
        <v>1.0716783368</v>
      </c>
    </row>
    <row r="86" spans="1:3" ht="12.75">
      <c r="A86" s="1">
        <v>0.058594</v>
      </c>
      <c r="B86" s="1">
        <f t="shared" si="1"/>
        <v>0.15305566735999998</v>
      </c>
      <c r="C86" t="s">
        <v>70</v>
      </c>
    </row>
    <row r="87" spans="1:2" ht="12.75">
      <c r="A87" s="1">
        <v>0</v>
      </c>
      <c r="B87" s="1">
        <f t="shared" si="1"/>
        <v>-0.0766</v>
      </c>
    </row>
    <row r="88" spans="1:2" ht="12.75">
      <c r="A88" s="1">
        <v>-0.019531</v>
      </c>
      <c r="B88" s="1">
        <f t="shared" si="1"/>
        <v>-0.15315058263999998</v>
      </c>
    </row>
    <row r="89" spans="1:2" ht="12.75">
      <c r="A89" s="1">
        <v>-0.019531</v>
      </c>
      <c r="B89" s="1">
        <f t="shared" si="1"/>
        <v>-0.15315058263999998</v>
      </c>
    </row>
    <row r="90" spans="1:2" ht="12.75">
      <c r="A90" s="1">
        <v>-0.019531</v>
      </c>
      <c r="B90" s="1">
        <f t="shared" si="1"/>
        <v>-0.15315058263999998</v>
      </c>
    </row>
    <row r="91" spans="1:2" ht="12.75">
      <c r="A91" s="1">
        <v>-0.039063</v>
      </c>
      <c r="B91" s="1">
        <f t="shared" si="1"/>
        <v>-0.22970508472</v>
      </c>
    </row>
    <row r="92" spans="1:2" ht="12.75">
      <c r="A92" s="1">
        <v>-0.019531</v>
      </c>
      <c r="B92" s="1">
        <f t="shared" si="1"/>
        <v>-0.15315058263999998</v>
      </c>
    </row>
    <row r="93" spans="1:2" ht="12.75">
      <c r="A93" s="1">
        <v>0</v>
      </c>
      <c r="B93" s="1">
        <f t="shared" si="1"/>
        <v>-0.0766</v>
      </c>
    </row>
    <row r="94" spans="1:2" ht="12.75">
      <c r="A94" s="1">
        <v>0</v>
      </c>
      <c r="B94" s="1">
        <f t="shared" si="1"/>
        <v>-0.0766</v>
      </c>
    </row>
    <row r="95" spans="1:2" ht="12.75">
      <c r="A95" s="1">
        <v>0</v>
      </c>
      <c r="B95" s="1">
        <f t="shared" si="1"/>
        <v>-0.0766</v>
      </c>
    </row>
    <row r="96" spans="1:2" ht="12.75">
      <c r="A96" s="1">
        <v>0</v>
      </c>
      <c r="B96" s="1">
        <f t="shared" si="1"/>
        <v>-0.0766</v>
      </c>
    </row>
    <row r="97" spans="1:2" ht="12.75">
      <c r="A97" s="1">
        <v>0</v>
      </c>
      <c r="B97" s="1">
        <f t="shared" si="1"/>
        <v>-0.0766</v>
      </c>
    </row>
    <row r="98" spans="1:2" ht="12.75">
      <c r="A98" s="1">
        <v>0</v>
      </c>
      <c r="B98" s="1">
        <f t="shared" si="1"/>
        <v>-0.0766</v>
      </c>
    </row>
    <row r="99" spans="1:2" ht="12.75">
      <c r="A99" s="1">
        <v>0</v>
      </c>
      <c r="B99" s="1">
        <f t="shared" si="1"/>
        <v>-0.0766</v>
      </c>
    </row>
    <row r="100" spans="1:2" ht="12.75">
      <c r="A100" s="1">
        <v>-0.019531</v>
      </c>
      <c r="B100" s="1">
        <f t="shared" si="1"/>
        <v>-0.15315058263999998</v>
      </c>
    </row>
    <row r="101" spans="1:2" ht="12.75">
      <c r="A101" s="1">
        <v>-0.019531</v>
      </c>
      <c r="B101" s="1">
        <f t="shared" si="1"/>
        <v>-0.15315058263999998</v>
      </c>
    </row>
    <row r="102" spans="1:2" ht="12.75">
      <c r="A102" s="1">
        <v>-0.019531</v>
      </c>
      <c r="B102" s="1">
        <f t="shared" si="1"/>
        <v>-0.15315058263999998</v>
      </c>
    </row>
    <row r="103" spans="1:2" ht="12.75">
      <c r="A103" s="1">
        <v>-0.019531</v>
      </c>
      <c r="B103" s="1">
        <f t="shared" si="1"/>
        <v>-0.15315058263999998</v>
      </c>
    </row>
    <row r="104" spans="1:2" ht="12.75">
      <c r="A104" s="1">
        <v>-0.019531</v>
      </c>
      <c r="B104" s="1">
        <f t="shared" si="1"/>
        <v>-0.15315058263999998</v>
      </c>
    </row>
    <row r="105" spans="1:2" ht="12.75">
      <c r="A105" s="6"/>
      <c r="B105" s="1"/>
    </row>
    <row r="106" spans="1:2" ht="12.75">
      <c r="A106" s="6"/>
      <c r="B106" s="1"/>
    </row>
    <row r="107" spans="1:2" ht="12.75">
      <c r="A107" s="6"/>
      <c r="B107" s="1"/>
    </row>
    <row r="108" spans="1:2" ht="12.75">
      <c r="A108" s="6"/>
      <c r="B108" s="1"/>
    </row>
    <row r="109" spans="1:2" ht="12.75">
      <c r="A109" s="6"/>
      <c r="B109" s="1"/>
    </row>
    <row r="110" spans="1:2" ht="12.75">
      <c r="A110" s="6"/>
      <c r="B110" s="1"/>
    </row>
    <row r="111" spans="1:2" ht="12.75">
      <c r="A111" s="6"/>
      <c r="B111" s="1"/>
    </row>
    <row r="112" spans="1:2" ht="12.75">
      <c r="A112" s="6"/>
      <c r="B112" s="1"/>
    </row>
    <row r="113" spans="1:2" ht="12.75">
      <c r="A113" s="6"/>
      <c r="B113" s="1"/>
    </row>
    <row r="114" spans="1:2" ht="12.75">
      <c r="A114" s="6"/>
      <c r="B114" s="1"/>
    </row>
    <row r="115" spans="1:2" ht="12.75">
      <c r="A115" s="6"/>
      <c r="B115" s="1"/>
    </row>
    <row r="116" spans="1:2" ht="12.75">
      <c r="A116" s="6"/>
      <c r="B116" s="1"/>
    </row>
    <row r="117" spans="1:2" ht="12.75">
      <c r="A117" s="6"/>
      <c r="B117" s="1"/>
    </row>
    <row r="118" spans="1:2" ht="12.75">
      <c r="A118" s="6"/>
      <c r="B118" s="1"/>
    </row>
    <row r="119" spans="1:2" ht="12.75">
      <c r="A119" s="6"/>
      <c r="B119" s="1"/>
    </row>
    <row r="120" spans="1:2" ht="12.75">
      <c r="A120" s="6"/>
      <c r="B120" s="1"/>
    </row>
    <row r="121" spans="1:2" ht="12.75">
      <c r="A121" s="6"/>
      <c r="B121" s="1"/>
    </row>
    <row r="122" spans="1:2" ht="12.75">
      <c r="A122" s="6"/>
      <c r="B122" s="1"/>
    </row>
    <row r="123" spans="1:2" ht="12.75">
      <c r="A123" s="6"/>
      <c r="B123" s="1"/>
    </row>
    <row r="124" spans="1:2" ht="12.75">
      <c r="A124" s="6"/>
      <c r="B124" s="1"/>
    </row>
    <row r="125" spans="1:2" ht="12.75">
      <c r="A125" s="6"/>
      <c r="B125" s="1"/>
    </row>
    <row r="126" spans="1:2" ht="12.75">
      <c r="A126" s="6"/>
      <c r="B126" s="1"/>
    </row>
    <row r="127" spans="1:2" ht="12.75">
      <c r="A127" s="6"/>
      <c r="B127" s="1"/>
    </row>
    <row r="128" spans="1:2" ht="12.75">
      <c r="A128" s="6"/>
      <c r="B128" s="1"/>
    </row>
    <row r="129" spans="1:2" ht="12.75">
      <c r="A129" s="6"/>
      <c r="B129" s="1"/>
    </row>
    <row r="130" spans="1:2" ht="12.75">
      <c r="A130" s="6"/>
      <c r="B130" s="1"/>
    </row>
    <row r="131" spans="1:2" ht="12.75">
      <c r="A131" s="6"/>
      <c r="B131" s="1"/>
    </row>
    <row r="132" spans="1:2" ht="12.75">
      <c r="A132" s="6"/>
      <c r="B132" s="1"/>
    </row>
    <row r="133" spans="1:2" ht="12.75">
      <c r="A133" s="6"/>
      <c r="B133" s="1"/>
    </row>
    <row r="134" spans="1:2" ht="12.75">
      <c r="A134" s="6"/>
      <c r="B134" s="1"/>
    </row>
    <row r="135" spans="1:2" ht="12.75">
      <c r="A135" s="6"/>
      <c r="B135" s="1"/>
    </row>
    <row r="136" spans="1:2" ht="12.75">
      <c r="A136" s="6"/>
      <c r="B136" s="1"/>
    </row>
    <row r="137" spans="1:2" ht="12.75">
      <c r="A137" s="6"/>
      <c r="B137" s="1"/>
    </row>
    <row r="138" spans="1:2" ht="12.75">
      <c r="A138" s="6"/>
      <c r="B138" s="1"/>
    </row>
    <row r="139" spans="1:2" ht="12.75">
      <c r="A139" s="6"/>
      <c r="B139" s="1"/>
    </row>
    <row r="140" spans="1:2" ht="12.75">
      <c r="A140" s="6"/>
      <c r="B140" s="1"/>
    </row>
    <row r="141" spans="1:2" ht="12.75">
      <c r="A141" s="6"/>
      <c r="B141" s="1"/>
    </row>
    <row r="142" spans="1:2" ht="12.75">
      <c r="A142" s="6"/>
      <c r="B142" s="1"/>
    </row>
    <row r="143" spans="1:2" ht="12.75">
      <c r="A143" s="6"/>
      <c r="B143" s="1"/>
    </row>
    <row r="144" spans="1:2" ht="12.75">
      <c r="A144" s="6"/>
      <c r="B144" s="1"/>
    </row>
    <row r="145" spans="1:2" ht="12.75">
      <c r="A145" s="6"/>
      <c r="B145" s="1"/>
    </row>
    <row r="146" spans="1:2" ht="12.75">
      <c r="A146" s="6"/>
      <c r="B146" s="1"/>
    </row>
    <row r="147" spans="1:2" ht="12.75">
      <c r="A147" s="6"/>
      <c r="B147" s="1"/>
    </row>
    <row r="148" spans="1:2" ht="12.75">
      <c r="A148" s="6"/>
      <c r="B148" s="1"/>
    </row>
    <row r="149" spans="1:2" ht="12.75">
      <c r="A149" s="6"/>
      <c r="B149" s="1"/>
    </row>
    <row r="150" spans="1:2" ht="12.75">
      <c r="A150" s="6"/>
      <c r="B150" s="1"/>
    </row>
    <row r="151" spans="1:2" ht="12.75">
      <c r="A151" s="6"/>
      <c r="B151" s="1"/>
    </row>
    <row r="152" spans="1:2" ht="12.75">
      <c r="A152" s="6"/>
      <c r="B152" s="1"/>
    </row>
    <row r="153" spans="1:2" ht="12.75">
      <c r="A153" s="6"/>
      <c r="B153" s="1"/>
    </row>
    <row r="154" spans="1:2" ht="12.75">
      <c r="A154" s="6"/>
      <c r="B154" s="1"/>
    </row>
    <row r="155" spans="1:2" ht="12.75">
      <c r="A155" s="6"/>
      <c r="B155" s="1"/>
    </row>
    <row r="156" spans="1:2" ht="12.75">
      <c r="A156" s="6"/>
      <c r="B156" s="1"/>
    </row>
    <row r="157" spans="1:2" ht="12.75">
      <c r="A157" s="6"/>
      <c r="B157" s="1"/>
    </row>
    <row r="158" spans="1:2" ht="12.75">
      <c r="A158" s="6"/>
      <c r="B158" s="1"/>
    </row>
    <row r="159" spans="1:2" ht="12.75">
      <c r="A159" s="6"/>
      <c r="B159" s="1"/>
    </row>
    <row r="160" spans="1:2" ht="12.75">
      <c r="A160" s="6"/>
      <c r="B160" s="1"/>
    </row>
    <row r="161" spans="1:2" ht="12.75">
      <c r="A161" s="6"/>
      <c r="B161" s="1"/>
    </row>
    <row r="162" spans="1:2" ht="12.75">
      <c r="A162" s="6"/>
      <c r="B162" s="1"/>
    </row>
    <row r="163" spans="1:2" ht="12.75">
      <c r="A163" s="6"/>
      <c r="B163" s="1"/>
    </row>
    <row r="164" spans="1:2" ht="12.75">
      <c r="A164" s="6"/>
      <c r="B164" s="1"/>
    </row>
    <row r="165" spans="1:2" ht="12.75">
      <c r="A165" s="6"/>
      <c r="B165" s="1"/>
    </row>
    <row r="166" spans="1:2" ht="12.75">
      <c r="A166" s="6"/>
      <c r="B166" s="1"/>
    </row>
    <row r="167" spans="1:2" ht="12.75">
      <c r="A167" s="6"/>
      <c r="B167" s="1"/>
    </row>
    <row r="168" spans="1:2" ht="12.75">
      <c r="A168" s="6"/>
      <c r="B168" s="1"/>
    </row>
    <row r="169" spans="1:2" ht="12.75">
      <c r="A169" s="6"/>
      <c r="B169" s="1"/>
    </row>
    <row r="170" spans="1:2" ht="12.75">
      <c r="A170" s="6"/>
      <c r="B170" s="1"/>
    </row>
    <row r="171" spans="1:2" ht="12.75">
      <c r="A171" s="6"/>
      <c r="B171" s="1"/>
    </row>
    <row r="172" spans="1:2" ht="12.75">
      <c r="A172" s="6"/>
      <c r="B172" s="1"/>
    </row>
    <row r="173" spans="1:2" ht="12.75">
      <c r="A173" s="6"/>
      <c r="B173" s="1"/>
    </row>
    <row r="174" spans="1:2" ht="12.75">
      <c r="A174" s="6"/>
      <c r="B174" s="1"/>
    </row>
    <row r="175" spans="1:2" ht="12.75">
      <c r="A175" s="6"/>
      <c r="B175" s="1"/>
    </row>
    <row r="176" spans="1:2" ht="12.75">
      <c r="A176" s="6"/>
      <c r="B176" s="1"/>
    </row>
    <row r="177" spans="1:2" ht="12.75">
      <c r="A177" s="6"/>
      <c r="B177" s="1"/>
    </row>
    <row r="178" spans="1:2" ht="12.75">
      <c r="A178" s="6"/>
      <c r="B178" s="1"/>
    </row>
    <row r="179" spans="1:2" ht="12.75">
      <c r="A179" s="6"/>
      <c r="B179" s="1"/>
    </row>
    <row r="180" spans="1:2" ht="12.75">
      <c r="A180" s="6"/>
      <c r="B180" s="1"/>
    </row>
    <row r="181" spans="1:2" ht="12.75">
      <c r="A181" s="6"/>
      <c r="B181" s="1"/>
    </row>
    <row r="182" spans="1:2" ht="12.75">
      <c r="A182" s="6"/>
      <c r="B182" s="1"/>
    </row>
    <row r="183" spans="1:2" ht="12.75">
      <c r="A183" s="6"/>
      <c r="B183" s="1"/>
    </row>
    <row r="184" spans="1:2" ht="12.75">
      <c r="A184" s="6"/>
      <c r="B184" s="1"/>
    </row>
    <row r="185" spans="1:2" ht="12.75">
      <c r="A185" s="6"/>
      <c r="B185" s="1"/>
    </row>
    <row r="186" spans="1:2" ht="12.75">
      <c r="A186" s="6"/>
      <c r="B186" s="1"/>
    </row>
    <row r="187" spans="1:2" ht="12.75">
      <c r="A187" s="6"/>
      <c r="B187" s="1"/>
    </row>
    <row r="188" spans="1:2" ht="12.75">
      <c r="A188" s="6"/>
      <c r="B188" s="1"/>
    </row>
    <row r="189" spans="1:2" ht="12.75">
      <c r="A189" s="6"/>
      <c r="B189" s="1"/>
    </row>
    <row r="190" spans="1:2" ht="12.75">
      <c r="A190" s="6"/>
      <c r="B190" s="1"/>
    </row>
    <row r="191" spans="1:2" ht="12.75">
      <c r="A191" s="6"/>
      <c r="B191" s="1"/>
    </row>
    <row r="192" spans="1:2" ht="12.75">
      <c r="A192" s="6"/>
      <c r="B192" s="1"/>
    </row>
    <row r="193" spans="1:2" ht="12.75">
      <c r="A193" s="6"/>
      <c r="B193" s="1"/>
    </row>
    <row r="194" spans="1:2" ht="12.75">
      <c r="A194" s="6"/>
      <c r="B194" s="1"/>
    </row>
    <row r="195" spans="1:2" ht="12.75">
      <c r="A195" s="6"/>
      <c r="B195" s="1"/>
    </row>
    <row r="196" spans="1:2" ht="12.75">
      <c r="A196" s="6"/>
      <c r="B196" s="1"/>
    </row>
    <row r="197" spans="1:2" ht="12.75">
      <c r="A197" s="6"/>
      <c r="B197" s="1"/>
    </row>
    <row r="198" spans="1:2" ht="12.75">
      <c r="A198" s="6"/>
      <c r="B198" s="1"/>
    </row>
    <row r="199" spans="1:2" ht="12.75">
      <c r="A199" s="6"/>
      <c r="B199" s="1"/>
    </row>
    <row r="200" spans="1:2" ht="12.75">
      <c r="A200" s="6"/>
      <c r="B200" s="1"/>
    </row>
    <row r="201" spans="1:2" ht="12.75">
      <c r="A201" s="6"/>
      <c r="B201" s="1"/>
    </row>
    <row r="202" spans="1:2" ht="12.75">
      <c r="A202" s="6"/>
      <c r="B202" s="1"/>
    </row>
    <row r="203" spans="1:2" ht="12.75">
      <c r="A203" s="6"/>
      <c r="B203" s="1"/>
    </row>
    <row r="204" spans="1:2" ht="12.75">
      <c r="A204" s="6"/>
      <c r="B204" s="1"/>
    </row>
    <row r="205" spans="1:2" ht="12.75">
      <c r="A205" s="6"/>
      <c r="B205" s="1"/>
    </row>
    <row r="206" spans="1:2" ht="12.75">
      <c r="A206" s="6"/>
      <c r="B206" s="1"/>
    </row>
    <row r="207" spans="1:2" ht="12.75">
      <c r="A207" s="6"/>
      <c r="B207" s="1"/>
    </row>
    <row r="208" spans="1:2" ht="12.75">
      <c r="A208" s="6"/>
      <c r="B208" s="1"/>
    </row>
    <row r="209" spans="1:2" ht="12.75">
      <c r="A209" s="6"/>
      <c r="B209" s="1"/>
    </row>
    <row r="210" spans="1:2" ht="12.75">
      <c r="A210" s="6"/>
      <c r="B210" s="1"/>
    </row>
    <row r="211" spans="1:2" ht="12.75">
      <c r="A211" s="6"/>
      <c r="B211" s="1"/>
    </row>
    <row r="212" spans="1:2" ht="12.75">
      <c r="A212" s="6"/>
      <c r="B212" s="1"/>
    </row>
    <row r="213" spans="1:2" ht="12.75">
      <c r="A213" s="6"/>
      <c r="B213" s="1"/>
    </row>
    <row r="214" spans="1:2" ht="12.75">
      <c r="A214" s="6"/>
      <c r="B214" s="1"/>
    </row>
    <row r="215" spans="1:2" ht="12.75">
      <c r="A215" s="6"/>
      <c r="B215" s="1"/>
    </row>
    <row r="216" spans="1:2" ht="12.75">
      <c r="A216" s="6"/>
      <c r="B216" s="1"/>
    </row>
    <row r="217" spans="1:2" ht="12.75">
      <c r="A217" s="6"/>
      <c r="B217" s="1"/>
    </row>
    <row r="218" spans="1:2" ht="12.75">
      <c r="A218" s="6"/>
      <c r="B218" s="1"/>
    </row>
    <row r="219" spans="1:2" ht="12.75">
      <c r="A219" s="6"/>
      <c r="B219" s="1"/>
    </row>
    <row r="220" spans="1:2" ht="12.75">
      <c r="A220" s="6"/>
      <c r="B220" s="1"/>
    </row>
    <row r="221" spans="1:2" ht="12.75">
      <c r="A221" s="6"/>
      <c r="B221" s="1"/>
    </row>
    <row r="222" spans="1:2" ht="12.75">
      <c r="A222" s="6"/>
      <c r="B222" s="1"/>
    </row>
    <row r="223" spans="1:2" ht="12.75">
      <c r="A223" s="6"/>
      <c r="B223" s="1"/>
    </row>
    <row r="224" spans="1:2" ht="12.75">
      <c r="A224" s="6"/>
      <c r="B224" s="1"/>
    </row>
    <row r="225" spans="1:2" ht="12.75">
      <c r="A225" s="6"/>
      <c r="B225" s="1"/>
    </row>
    <row r="226" spans="1:2" ht="12.75">
      <c r="A226" s="6"/>
      <c r="B226" s="1"/>
    </row>
    <row r="227" spans="1:2" ht="12.75">
      <c r="A227" s="6"/>
      <c r="B227" s="1"/>
    </row>
    <row r="228" spans="1:2" ht="12.75">
      <c r="A228" s="6"/>
      <c r="B228" s="1"/>
    </row>
    <row r="229" spans="1:2" ht="12.75">
      <c r="A229" s="6"/>
      <c r="B229" s="1"/>
    </row>
    <row r="230" spans="1:2" ht="12.75">
      <c r="A230" s="6"/>
      <c r="B230" s="1"/>
    </row>
    <row r="231" spans="1:2" ht="12.75">
      <c r="A231" s="6"/>
      <c r="B231" s="1"/>
    </row>
    <row r="232" spans="1:2" ht="12.75">
      <c r="A232" s="6"/>
      <c r="B232" s="1"/>
    </row>
    <row r="233" spans="1:2" ht="12.75">
      <c r="A233" s="6"/>
      <c r="B233" s="1"/>
    </row>
    <row r="234" spans="1:2" ht="12.75">
      <c r="A234" s="6"/>
      <c r="B234" s="1"/>
    </row>
    <row r="235" spans="1:2" ht="12.75">
      <c r="A235" s="6"/>
      <c r="B235" s="1"/>
    </row>
    <row r="236" spans="1:2" ht="12.75">
      <c r="A236" s="6"/>
      <c r="B236" s="1"/>
    </row>
    <row r="237" spans="1:2" ht="12.75">
      <c r="A237" s="6"/>
      <c r="B237" s="1"/>
    </row>
    <row r="238" spans="1:2" ht="12.75">
      <c r="A238" s="6"/>
      <c r="B238" s="1"/>
    </row>
    <row r="239" spans="1:2" ht="12.75">
      <c r="A239" s="6"/>
      <c r="B239" s="1"/>
    </row>
    <row r="240" spans="1:2" ht="12.75">
      <c r="A240" s="6"/>
      <c r="B240" s="1"/>
    </row>
    <row r="241" spans="1:2" ht="12.75">
      <c r="A241" s="6"/>
      <c r="B241" s="1"/>
    </row>
    <row r="242" spans="1:2" ht="12.75">
      <c r="A242" s="6"/>
      <c r="B242" s="1"/>
    </row>
    <row r="243" spans="1:2" ht="12.75">
      <c r="A243" s="6"/>
      <c r="B243" s="1"/>
    </row>
    <row r="244" spans="1:2" ht="12.75">
      <c r="A244" s="6"/>
      <c r="B244" s="1"/>
    </row>
    <row r="245" spans="1:2" ht="12.75">
      <c r="A245" s="6"/>
      <c r="B245" s="1"/>
    </row>
    <row r="246" spans="1:2" ht="12.75">
      <c r="A246" s="6"/>
      <c r="B246" s="1"/>
    </row>
    <row r="247" spans="1:2" ht="12.75">
      <c r="A247" s="6"/>
      <c r="B247" s="1"/>
    </row>
    <row r="248" spans="1:2" ht="12.75">
      <c r="A248" s="6"/>
      <c r="B248" s="1"/>
    </row>
    <row r="249" spans="1:2" ht="12.75">
      <c r="A249" s="6"/>
      <c r="B249" s="1"/>
    </row>
    <row r="250" spans="1:2" ht="12.75">
      <c r="A250" s="6"/>
      <c r="B250" s="1"/>
    </row>
    <row r="251" spans="1:2" ht="12.75">
      <c r="A251" s="6"/>
      <c r="B251" s="1"/>
    </row>
    <row r="252" spans="1:2" ht="12.75">
      <c r="A252" s="6"/>
      <c r="B252" s="1"/>
    </row>
    <row r="253" spans="1:2" ht="12.75">
      <c r="A253" s="6"/>
      <c r="B253" s="1"/>
    </row>
    <row r="254" spans="1:2" ht="12.75">
      <c r="A254" s="6"/>
      <c r="B254" s="1"/>
    </row>
    <row r="255" spans="1:2" ht="12.75">
      <c r="A255" s="6"/>
      <c r="B255" s="1"/>
    </row>
    <row r="256" spans="1:2" ht="12.75">
      <c r="A256" s="6"/>
      <c r="B256" s="1"/>
    </row>
    <row r="257" spans="1:2" ht="12.75">
      <c r="A257" s="6"/>
      <c r="B257" s="1"/>
    </row>
    <row r="258" spans="1:2" ht="12.75">
      <c r="A258" s="6"/>
      <c r="B258" s="1"/>
    </row>
    <row r="259" spans="1:2" ht="12.75">
      <c r="A259" s="6"/>
      <c r="B259" s="1"/>
    </row>
    <row r="260" spans="1:2" ht="12.75">
      <c r="A260" s="6"/>
      <c r="B260" s="1"/>
    </row>
    <row r="261" spans="1:2" ht="12.75">
      <c r="A261" s="6"/>
      <c r="B261" s="1"/>
    </row>
    <row r="262" spans="1:2" ht="12.75">
      <c r="A262" s="6"/>
      <c r="B262" s="1"/>
    </row>
    <row r="263" spans="1:2" ht="12.75">
      <c r="A263" s="6"/>
      <c r="B263" s="1"/>
    </row>
    <row r="264" spans="1:2" ht="12.75">
      <c r="A264" s="6"/>
      <c r="B264" s="1"/>
    </row>
    <row r="265" spans="1:2" ht="12.75">
      <c r="A265" s="6"/>
      <c r="B265" s="1"/>
    </row>
    <row r="266" spans="1:2" ht="12.75">
      <c r="A266" s="6"/>
      <c r="B266" s="1"/>
    </row>
    <row r="267" spans="1:2" ht="12.75">
      <c r="A267" s="6"/>
      <c r="B267" s="1"/>
    </row>
    <row r="268" spans="1:2" ht="12.75">
      <c r="A268" s="6"/>
      <c r="B268" s="1"/>
    </row>
    <row r="269" spans="1:2" ht="12.75">
      <c r="A269" s="6"/>
      <c r="B269" s="1"/>
    </row>
    <row r="270" spans="1:2" ht="12.75">
      <c r="A270" s="6"/>
      <c r="B270" s="1"/>
    </row>
    <row r="271" spans="1:2" ht="12.75">
      <c r="A271" s="6"/>
      <c r="B271" s="1"/>
    </row>
    <row r="272" spans="1:2" ht="12.75">
      <c r="A272" s="6"/>
      <c r="B272" s="1"/>
    </row>
    <row r="273" spans="1:2" ht="12.75">
      <c r="A273" s="6"/>
      <c r="B273" s="1"/>
    </row>
    <row r="274" spans="1:2" ht="12.75">
      <c r="A274" s="6"/>
      <c r="B274" s="1"/>
    </row>
    <row r="275" spans="1:2" ht="12.75">
      <c r="A275" s="6"/>
      <c r="B275" s="1"/>
    </row>
    <row r="276" spans="1:2" ht="12.75">
      <c r="A276" s="6"/>
      <c r="B276" s="1"/>
    </row>
    <row r="277" spans="1:2" ht="12.75">
      <c r="A277" s="6"/>
      <c r="B277" s="1"/>
    </row>
    <row r="278" spans="1:2" ht="12.75">
      <c r="A278" s="6"/>
      <c r="B278" s="1"/>
    </row>
    <row r="279" spans="1:2" ht="12.75">
      <c r="A279" s="6"/>
      <c r="B279" s="1"/>
    </row>
    <row r="280" spans="1:2" ht="12.75">
      <c r="A280" s="6"/>
      <c r="B280" s="1"/>
    </row>
    <row r="281" spans="1:2" ht="12.75">
      <c r="A281" s="6"/>
      <c r="B281" s="1"/>
    </row>
    <row r="282" spans="1:2" ht="12.75">
      <c r="A282" s="6"/>
      <c r="B282" s="1"/>
    </row>
    <row r="283" spans="1:2" ht="12.75">
      <c r="A283" s="6"/>
      <c r="B283" s="1"/>
    </row>
    <row r="284" spans="1:2" ht="12.75">
      <c r="A284" s="6"/>
      <c r="B284" s="1"/>
    </row>
    <row r="285" spans="1:2" ht="12.75">
      <c r="A285" s="6"/>
      <c r="B285" s="1"/>
    </row>
    <row r="286" spans="1:2" ht="12.75">
      <c r="A286" s="6"/>
      <c r="B286" s="1"/>
    </row>
    <row r="287" spans="1:2" ht="12.75">
      <c r="A287" s="6"/>
      <c r="B287" s="1"/>
    </row>
    <row r="288" spans="1:2" ht="12.75">
      <c r="A288" s="6"/>
      <c r="B288" s="1"/>
    </row>
    <row r="289" spans="1:2" ht="12.75">
      <c r="A289" s="6"/>
      <c r="B289" s="1"/>
    </row>
    <row r="290" spans="1:2" ht="12.75">
      <c r="A290" s="6"/>
      <c r="B290" s="1"/>
    </row>
    <row r="291" spans="1:2" ht="12.75">
      <c r="A291" s="6"/>
      <c r="B291" s="1"/>
    </row>
    <row r="292" spans="1:2" ht="12.75">
      <c r="A292" s="6"/>
      <c r="B292" s="1"/>
    </row>
    <row r="293" spans="1:2" ht="12.75">
      <c r="A293" s="6"/>
      <c r="B293" s="1"/>
    </row>
    <row r="294" spans="1:2" ht="12.75">
      <c r="A294" s="6"/>
      <c r="B294" s="1"/>
    </row>
    <row r="295" spans="1:2" ht="12.75">
      <c r="A295" s="6"/>
      <c r="B295" s="1"/>
    </row>
    <row r="296" spans="1:2" ht="12.75">
      <c r="A296" s="6"/>
      <c r="B296" s="1"/>
    </row>
    <row r="297" spans="1:2" ht="12.75">
      <c r="A297" s="6"/>
      <c r="B297" s="1"/>
    </row>
    <row r="298" spans="1:2" ht="12.75">
      <c r="A298" s="6"/>
      <c r="B298" s="1"/>
    </row>
    <row r="299" spans="1:2" ht="12.75">
      <c r="A299" s="6"/>
      <c r="B299" s="1"/>
    </row>
    <row r="300" spans="1:2" ht="12.75">
      <c r="A300" s="6"/>
      <c r="B300" s="1"/>
    </row>
    <row r="301" spans="1:2" ht="12.75">
      <c r="A301" s="6"/>
      <c r="B301" s="1"/>
    </row>
    <row r="302" spans="1:2" ht="12.75">
      <c r="A302" s="6"/>
      <c r="B302" s="1"/>
    </row>
    <row r="303" spans="1:2" ht="12.75">
      <c r="A303" s="6"/>
      <c r="B303" s="1"/>
    </row>
    <row r="304" spans="1:2" ht="12.75">
      <c r="A304" s="6"/>
      <c r="B304" s="1"/>
    </row>
    <row r="305" spans="1:2" ht="12.75">
      <c r="A305" s="6"/>
      <c r="B305" s="1"/>
    </row>
    <row r="306" spans="1:2" ht="12.75">
      <c r="A306" s="6"/>
      <c r="B306" s="1"/>
    </row>
    <row r="307" spans="1:2" ht="12.75">
      <c r="A307" s="6"/>
      <c r="B307" s="1"/>
    </row>
    <row r="308" spans="1:2" ht="12.75">
      <c r="A308" s="6"/>
      <c r="B308" s="1"/>
    </row>
    <row r="309" spans="1:2" ht="12.75">
      <c r="A309" s="6"/>
      <c r="B309" s="1"/>
    </row>
    <row r="310" spans="1:2" ht="12.75">
      <c r="A310" s="6"/>
      <c r="B310" s="1"/>
    </row>
    <row r="311" spans="1:2" ht="12.75">
      <c r="A311" s="6"/>
      <c r="B311" s="1"/>
    </row>
    <row r="312" spans="1:2" ht="12.75">
      <c r="A312" s="6"/>
      <c r="B312" s="1"/>
    </row>
    <row r="313" spans="1:2" ht="12.75">
      <c r="A313" s="6"/>
      <c r="B313" s="1"/>
    </row>
    <row r="314" spans="1:2" ht="12.75">
      <c r="A314" s="6"/>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6"/>
      <c r="B458" s="1"/>
    </row>
    <row r="459" spans="1:2" ht="12.75">
      <c r="A459" s="6"/>
      <c r="B459" s="1"/>
    </row>
    <row r="460" spans="1:2" ht="12.75">
      <c r="A460" s="6"/>
      <c r="B460" s="1"/>
    </row>
    <row r="461" spans="1:2" ht="12.75">
      <c r="A461" s="6"/>
      <c r="B461" s="1"/>
    </row>
    <row r="462" spans="1:2" ht="12.75">
      <c r="A462" s="6"/>
      <c r="B462" s="1"/>
    </row>
    <row r="463" spans="1:2" ht="12.75">
      <c r="A463" s="6"/>
      <c r="B463" s="1"/>
    </row>
    <row r="464" spans="1:2" ht="12.75">
      <c r="A464" s="6"/>
      <c r="B464" s="1"/>
    </row>
    <row r="465" spans="1:2" ht="12.75">
      <c r="A465" s="6"/>
      <c r="B465" s="1"/>
    </row>
    <row r="466" spans="1:2" ht="12.75">
      <c r="A466" s="6"/>
      <c r="B466" s="1"/>
    </row>
    <row r="467" spans="1:2" ht="12.75">
      <c r="A467" s="6"/>
      <c r="B467" s="1"/>
    </row>
    <row r="468" spans="1:2" ht="12.75">
      <c r="A468" s="6"/>
      <c r="B468" s="1"/>
    </row>
    <row r="469" spans="1:2" ht="12.75">
      <c r="A469" s="6"/>
      <c r="B469" s="1"/>
    </row>
    <row r="470" spans="1:2" ht="12.75">
      <c r="A470" s="6"/>
      <c r="B470" s="1"/>
    </row>
    <row r="471" spans="1:2" ht="12.75">
      <c r="A471" s="6"/>
      <c r="B471" s="1"/>
    </row>
    <row r="472" spans="1:2" ht="12.75">
      <c r="A472" s="6"/>
      <c r="B472" s="1"/>
    </row>
    <row r="473" spans="1:2" ht="12.75">
      <c r="A473" s="6"/>
      <c r="B473" s="1"/>
    </row>
    <row r="474" spans="1:2" ht="12.75">
      <c r="A474" s="6"/>
      <c r="B474" s="1"/>
    </row>
    <row r="475" spans="1:2" ht="12.75">
      <c r="A475" s="6"/>
      <c r="B475" s="1"/>
    </row>
    <row r="476" spans="1:2" ht="12.75">
      <c r="A476" s="6"/>
      <c r="B476" s="1"/>
    </row>
    <row r="477" spans="1:2" ht="12.75">
      <c r="A477" s="6"/>
      <c r="B477" s="1"/>
    </row>
    <row r="478" spans="1:2" ht="12.75">
      <c r="A478" s="6"/>
      <c r="B478" s="1"/>
    </row>
    <row r="479" spans="1:2" ht="12.75">
      <c r="A479" s="6"/>
      <c r="B479" s="1"/>
    </row>
    <row r="480" spans="1:2" ht="12.75">
      <c r="A480" s="6"/>
      <c r="B480" s="1"/>
    </row>
    <row r="481" spans="1:2" ht="12.75">
      <c r="A481" s="6"/>
      <c r="B481" s="1"/>
    </row>
    <row r="482" spans="1:2" ht="12.75">
      <c r="A482" s="6"/>
      <c r="B482" s="1"/>
    </row>
    <row r="483" spans="1:2" ht="12.75">
      <c r="A483" s="6"/>
      <c r="B483" s="1"/>
    </row>
    <row r="484" spans="1:2" ht="12.75">
      <c r="A484" s="6"/>
      <c r="B484" s="1"/>
    </row>
    <row r="485" spans="1:2" ht="12.75">
      <c r="A485" s="6"/>
      <c r="B485" s="1"/>
    </row>
    <row r="486" spans="1:2" ht="12.75">
      <c r="A486" s="6"/>
      <c r="B486" s="1"/>
    </row>
    <row r="487" spans="1:2" ht="12.75">
      <c r="A487" s="6"/>
      <c r="B487" s="1"/>
    </row>
    <row r="488" spans="1:2" ht="12.75">
      <c r="A488" s="6"/>
      <c r="B488" s="1"/>
    </row>
    <row r="489" spans="1:2" ht="12.75">
      <c r="A489" s="6"/>
      <c r="B489" s="1"/>
    </row>
    <row r="490" spans="1:2" ht="12.75">
      <c r="A490" s="6"/>
      <c r="B490" s="1"/>
    </row>
    <row r="491" spans="1:2" ht="12.75">
      <c r="A491" s="6"/>
      <c r="B491" s="1"/>
    </row>
    <row r="492" spans="1:2" ht="12.75">
      <c r="A492" s="6"/>
      <c r="B492" s="1"/>
    </row>
    <row r="493" spans="1:2" ht="12.75">
      <c r="A493" s="6"/>
      <c r="B493" s="1"/>
    </row>
    <row r="494" spans="1:2" ht="12.75">
      <c r="A494" s="6"/>
      <c r="B494" s="1"/>
    </row>
    <row r="495" spans="1:2" ht="12.75">
      <c r="A495" s="6"/>
      <c r="B495" s="1"/>
    </row>
    <row r="496" spans="1:2" ht="12.75">
      <c r="A496" s="6"/>
      <c r="B496" s="1"/>
    </row>
    <row r="497" spans="1:2" ht="12.75">
      <c r="A497" s="6"/>
      <c r="B497" s="1"/>
    </row>
    <row r="498" spans="1:2" ht="12.75">
      <c r="A498" s="6"/>
      <c r="B498" s="1"/>
    </row>
    <row r="499" spans="1:2" ht="12.75">
      <c r="A499" s="6"/>
      <c r="B499" s="1"/>
    </row>
    <row r="500" spans="1:2" ht="12.75">
      <c r="A500" s="6"/>
      <c r="B500" s="1"/>
    </row>
    <row r="501" spans="1:2" ht="12.75">
      <c r="A501" s="6"/>
      <c r="B501" s="1"/>
    </row>
    <row r="502" spans="1:2" ht="12.75">
      <c r="A502" s="6"/>
      <c r="B502" s="1"/>
    </row>
    <row r="503" spans="1:2" ht="12.75">
      <c r="A503" s="6"/>
      <c r="B503" s="1"/>
    </row>
    <row r="504" spans="1:2" ht="12.75">
      <c r="A504" s="6"/>
      <c r="B504" s="1"/>
    </row>
    <row r="505" spans="1:2" ht="12.75">
      <c r="A505" s="6"/>
      <c r="B505" s="1"/>
    </row>
    <row r="506" spans="1:2" ht="12.75">
      <c r="A506" s="6"/>
      <c r="B506" s="1"/>
    </row>
    <row r="507" spans="1:2" ht="12.75">
      <c r="A507" s="6"/>
      <c r="B507" s="1"/>
    </row>
    <row r="508" spans="1:2" ht="12.75">
      <c r="A508" s="6"/>
      <c r="B508" s="1"/>
    </row>
    <row r="509" spans="1:2" ht="12.75">
      <c r="A509" s="6"/>
      <c r="B509" s="1"/>
    </row>
    <row r="510" spans="1:2" ht="12.75">
      <c r="A510" s="6"/>
      <c r="B510" s="1"/>
    </row>
    <row r="511" spans="1:2" ht="12.75">
      <c r="A511" s="6"/>
      <c r="B511" s="1"/>
    </row>
    <row r="512" spans="1:2" ht="12.75">
      <c r="A512" s="6"/>
      <c r="B512" s="1"/>
    </row>
    <row r="513" spans="1:2" ht="12.75">
      <c r="A513" s="6"/>
      <c r="B513" s="1"/>
    </row>
    <row r="514" spans="1:2" ht="12.75">
      <c r="A514" s="6"/>
      <c r="B514" s="1"/>
    </row>
    <row r="515" spans="1:2" ht="12.75">
      <c r="A515" s="6"/>
      <c r="B515" s="1"/>
    </row>
    <row r="516" spans="1:2" ht="12.75">
      <c r="A516" s="6"/>
      <c r="B516" s="1"/>
    </row>
    <row r="517" spans="1:2" ht="12.75">
      <c r="A517" s="6"/>
      <c r="B517" s="1"/>
    </row>
    <row r="518" spans="1:2" ht="12.75">
      <c r="A518" s="6"/>
      <c r="B518" s="1"/>
    </row>
    <row r="519" spans="1:2" ht="12.75">
      <c r="A519" s="6"/>
      <c r="B519" s="1"/>
    </row>
    <row r="520" spans="1:2" ht="12.75">
      <c r="A520" s="6"/>
      <c r="B520" s="1"/>
    </row>
    <row r="521" spans="1:2" ht="12.75">
      <c r="A521" s="6"/>
      <c r="B521" s="1"/>
    </row>
    <row r="522" spans="1:2" ht="12.75">
      <c r="A522" s="6"/>
      <c r="B522" s="1"/>
    </row>
    <row r="523" spans="1:2" ht="12.75">
      <c r="A523" s="6"/>
      <c r="B523" s="1"/>
    </row>
    <row r="524" spans="1:2" ht="12.75">
      <c r="A524" s="6"/>
      <c r="B524" s="1"/>
    </row>
    <row r="525" spans="1:2" ht="12.75">
      <c r="A525" s="6"/>
      <c r="B525" s="1"/>
    </row>
    <row r="526" spans="1:2" ht="12.75">
      <c r="A526" s="6"/>
      <c r="B526" s="1"/>
    </row>
    <row r="527" spans="1:2" ht="12.75">
      <c r="A527" s="6"/>
      <c r="B527" s="1"/>
    </row>
    <row r="528" spans="1:2" ht="12.75">
      <c r="A528" s="6"/>
      <c r="B528" s="1"/>
    </row>
    <row r="529" spans="1:2" ht="12.75">
      <c r="A529" s="6"/>
      <c r="B529" s="1"/>
    </row>
    <row r="530" spans="1:2" ht="12.75">
      <c r="A530" s="6"/>
      <c r="B530" s="1"/>
    </row>
    <row r="531" spans="1:2" ht="12.75">
      <c r="A531" s="6"/>
      <c r="B531" s="1"/>
    </row>
    <row r="532" spans="1:2" ht="12.75">
      <c r="A532" s="6"/>
      <c r="B532" s="1"/>
    </row>
    <row r="533" spans="1:2" ht="12.75">
      <c r="A533" s="6"/>
      <c r="B533" s="1"/>
    </row>
    <row r="534" spans="1:2" ht="12.75">
      <c r="A534" s="6"/>
      <c r="B534" s="1"/>
    </row>
    <row r="535" spans="1:2" ht="12.75">
      <c r="A535" s="6"/>
      <c r="B535" s="1"/>
    </row>
    <row r="536" spans="1:2" ht="12.75">
      <c r="A536" s="6"/>
      <c r="B536" s="1"/>
    </row>
    <row r="537" spans="1:2" ht="12.75">
      <c r="A537" s="6"/>
      <c r="B537" s="1"/>
    </row>
    <row r="538" spans="1:2" ht="12.75">
      <c r="A538" s="6"/>
      <c r="B538" s="1"/>
    </row>
    <row r="539" spans="1:2" ht="12.75">
      <c r="A539" s="6"/>
      <c r="B539" s="1"/>
    </row>
    <row r="540" spans="1:2" ht="12.75">
      <c r="A540" s="6"/>
      <c r="B540" s="1"/>
    </row>
    <row r="541" spans="1:2" ht="12.75">
      <c r="A541" s="6"/>
      <c r="B541" s="1"/>
    </row>
    <row r="542" spans="1:2" ht="12.75">
      <c r="A542" s="6"/>
      <c r="B542" s="1"/>
    </row>
    <row r="543" spans="1:2" ht="12.75">
      <c r="A543" s="6"/>
      <c r="B543" s="1"/>
    </row>
    <row r="544" spans="1:2" ht="12.75">
      <c r="A544" s="6"/>
      <c r="B544" s="1"/>
    </row>
    <row r="545" spans="1:2" ht="12.75">
      <c r="A545" s="6"/>
      <c r="B545" s="1"/>
    </row>
    <row r="546" spans="1:2" ht="12.75">
      <c r="A546" s="6"/>
      <c r="B546" s="1"/>
    </row>
    <row r="547" spans="1:2" ht="12.75">
      <c r="A547" s="6"/>
      <c r="B547" s="1"/>
    </row>
    <row r="548" spans="1:2" ht="12.75">
      <c r="A548" s="6"/>
      <c r="B548" s="1"/>
    </row>
    <row r="549" spans="1:2" ht="12.75">
      <c r="A549" s="6"/>
      <c r="B549" s="1"/>
    </row>
    <row r="550" spans="1:2" ht="12.75">
      <c r="A550" s="6"/>
      <c r="B550" s="1"/>
    </row>
    <row r="551" spans="1:2" ht="12.75">
      <c r="A551" s="6"/>
      <c r="B551" s="1"/>
    </row>
    <row r="552" spans="1:2" ht="12.75">
      <c r="A552" s="6"/>
      <c r="B552" s="1"/>
    </row>
    <row r="553" spans="1:2" ht="12.75">
      <c r="A553" s="6"/>
      <c r="B553" s="1"/>
    </row>
    <row r="554" spans="1:2" ht="12.75">
      <c r="A554" s="6"/>
      <c r="B554" s="1"/>
    </row>
    <row r="555" spans="1:2" ht="12.75">
      <c r="A555" s="6"/>
      <c r="B555" s="1"/>
    </row>
    <row r="556" spans="1:2" ht="12.75">
      <c r="A556" s="6"/>
      <c r="B556" s="1"/>
    </row>
    <row r="557" spans="1:2" ht="12.75">
      <c r="A557" s="6"/>
      <c r="B557" s="1"/>
    </row>
    <row r="558" spans="1:2" ht="12.75">
      <c r="A558" s="6"/>
      <c r="B558" s="1"/>
    </row>
    <row r="559" spans="1:2" ht="12.75">
      <c r="A559" s="6"/>
      <c r="B559" s="1"/>
    </row>
    <row r="560" spans="1:2" ht="12.75">
      <c r="A560" s="6"/>
      <c r="B560" s="1"/>
    </row>
    <row r="561" spans="1:2" ht="12.75">
      <c r="A561" s="6"/>
      <c r="B561" s="1"/>
    </row>
    <row r="562" spans="1:2" ht="12.75">
      <c r="A562" s="6"/>
      <c r="B562" s="1"/>
    </row>
    <row r="563" spans="1:2" ht="12.75">
      <c r="A563" s="6"/>
      <c r="B563" s="1"/>
    </row>
    <row r="564" spans="1:2" ht="12.75">
      <c r="A564" s="6"/>
      <c r="B564" s="1"/>
    </row>
    <row r="565" spans="1:2" ht="12.75">
      <c r="A565" s="6"/>
      <c r="B565" s="1"/>
    </row>
    <row r="566" spans="1:2" ht="12.75">
      <c r="A566" s="6"/>
      <c r="B566" s="1"/>
    </row>
    <row r="567" spans="1:2" ht="12.75">
      <c r="A567" s="6"/>
      <c r="B567" s="1"/>
    </row>
    <row r="568" spans="1:2" ht="12.75">
      <c r="A568" s="6"/>
      <c r="B568" s="1"/>
    </row>
    <row r="569" spans="1:2" ht="12.75">
      <c r="A569" s="6"/>
      <c r="B569" s="1"/>
    </row>
    <row r="570" spans="1:2" ht="12.75">
      <c r="A570" s="6"/>
      <c r="B570" s="1"/>
    </row>
    <row r="571" spans="1:2" ht="12.75">
      <c r="A571" s="6"/>
      <c r="B571" s="1"/>
    </row>
    <row r="572" spans="1:2" ht="12.75">
      <c r="A572" s="6"/>
      <c r="B572" s="1"/>
    </row>
    <row r="573" spans="1:2" ht="12.75">
      <c r="A573" s="6"/>
      <c r="B573" s="1"/>
    </row>
    <row r="574" spans="1:2" ht="12.75">
      <c r="A574" s="6"/>
      <c r="B574" s="1"/>
    </row>
    <row r="575" spans="1:2" ht="12.75">
      <c r="A575" s="6"/>
      <c r="B575" s="1"/>
    </row>
    <row r="576" spans="1:2" ht="12.75">
      <c r="A576" s="6"/>
      <c r="B576" s="1"/>
    </row>
    <row r="577" spans="1:2" ht="12.75">
      <c r="A577" s="6"/>
      <c r="B577" s="1"/>
    </row>
    <row r="578" spans="1:2" ht="12.75">
      <c r="A578" s="6"/>
      <c r="B578" s="1"/>
    </row>
    <row r="579" spans="1:2" ht="12.75">
      <c r="A579" s="6"/>
      <c r="B579" s="1"/>
    </row>
    <row r="580" spans="1:2" ht="12.75">
      <c r="A580" s="6"/>
      <c r="B580" s="1"/>
    </row>
    <row r="581" spans="1:2" ht="12.75">
      <c r="A581" s="6"/>
      <c r="B581" s="1"/>
    </row>
    <row r="582" spans="1:2" ht="12.75">
      <c r="A582" s="6"/>
      <c r="B582" s="1"/>
    </row>
    <row r="583" spans="1:2" ht="12.75">
      <c r="A583" s="6"/>
      <c r="B583" s="1"/>
    </row>
    <row r="584" spans="1:2" ht="12.75">
      <c r="A584" s="6"/>
      <c r="B584" s="1"/>
    </row>
    <row r="585" spans="1:2" ht="12.75">
      <c r="A585" s="6"/>
      <c r="B585" s="1"/>
    </row>
    <row r="586" spans="1:2" ht="12.75">
      <c r="A586" s="6"/>
      <c r="B586" s="1"/>
    </row>
    <row r="587" spans="1:2" ht="12.75">
      <c r="A587" s="6"/>
      <c r="B587" s="1"/>
    </row>
    <row r="588" spans="1:2" ht="12.75">
      <c r="A588" s="6"/>
      <c r="B588" s="1"/>
    </row>
    <row r="589" spans="1:2" ht="12.75">
      <c r="A589" s="6"/>
      <c r="B589" s="1"/>
    </row>
    <row r="590" spans="1:2" ht="12.75">
      <c r="A590" s="6"/>
      <c r="B590" s="1"/>
    </row>
    <row r="591" spans="1:2" ht="12.75">
      <c r="A591" s="6"/>
      <c r="B591" s="1"/>
    </row>
    <row r="592" spans="1:2" ht="12.75">
      <c r="A592" s="6"/>
      <c r="B592" s="1"/>
    </row>
    <row r="593" spans="1:2" ht="12.75">
      <c r="A593" s="6"/>
      <c r="B593" s="1"/>
    </row>
    <row r="594" spans="1:2" ht="12.75">
      <c r="A594" s="6"/>
      <c r="B594" s="1"/>
    </row>
    <row r="595" spans="1:2" ht="12.75">
      <c r="A595" s="6"/>
      <c r="B595" s="1"/>
    </row>
    <row r="596" spans="1:2" ht="12.75">
      <c r="A596" s="6"/>
      <c r="B596" s="1"/>
    </row>
    <row r="597" spans="1:2" ht="12.75">
      <c r="A597" s="6"/>
      <c r="B597" s="1"/>
    </row>
    <row r="598" spans="1:2" ht="12.75">
      <c r="A598" s="6"/>
      <c r="B598" s="1"/>
    </row>
    <row r="599" spans="1:2" ht="12.75">
      <c r="A599" s="6"/>
      <c r="B599" s="1"/>
    </row>
    <row r="600" spans="1:2" ht="12.75">
      <c r="A600" s="6"/>
      <c r="B600" s="1"/>
    </row>
    <row r="601" spans="1:2" ht="12.75">
      <c r="A601" s="6"/>
      <c r="B601" s="1"/>
    </row>
    <row r="602" spans="1:2" ht="12.75">
      <c r="A602" s="6"/>
      <c r="B602" s="1"/>
    </row>
    <row r="603" spans="1:2" ht="12.75">
      <c r="A603" s="6"/>
      <c r="B603" s="1"/>
    </row>
    <row r="604" spans="1:2" ht="12.75">
      <c r="A604" s="6"/>
      <c r="B604" s="1"/>
    </row>
    <row r="605" spans="1:2" ht="12.75">
      <c r="A605" s="6"/>
      <c r="B605" s="1"/>
    </row>
    <row r="606" spans="1:2" ht="12.75">
      <c r="A606" s="6"/>
      <c r="B606" s="1"/>
    </row>
    <row r="607" spans="1:2" ht="12.75">
      <c r="A607" s="6"/>
      <c r="B607" s="1"/>
    </row>
    <row r="608" spans="1:2" ht="12.75">
      <c r="A608" s="6"/>
      <c r="B608" s="1"/>
    </row>
    <row r="609" spans="1:2" ht="12.75">
      <c r="A609" s="6"/>
      <c r="B609" s="1"/>
    </row>
    <row r="610" spans="1:2" ht="12.75">
      <c r="A610" s="6"/>
      <c r="B610" s="1"/>
    </row>
    <row r="611" spans="1:2" ht="12.75">
      <c r="A611" s="6"/>
      <c r="B611" s="1"/>
    </row>
    <row r="612" spans="1:2" ht="12.75">
      <c r="A612" s="6"/>
      <c r="B612" s="1"/>
    </row>
    <row r="613" spans="1:2" ht="12.75">
      <c r="A613" s="6"/>
      <c r="B613" s="1"/>
    </row>
    <row r="614" spans="1:2" ht="12.75">
      <c r="A614" s="6"/>
      <c r="B614" s="1"/>
    </row>
    <row r="615" spans="1:2" ht="12.75">
      <c r="A615" s="6"/>
      <c r="B615" s="1"/>
    </row>
    <row r="616" spans="1:2" ht="12.75">
      <c r="A616" s="6"/>
      <c r="B616" s="1"/>
    </row>
    <row r="617" spans="1:2" ht="12.75">
      <c r="A617" s="6"/>
      <c r="B617" s="1"/>
    </row>
    <row r="618" spans="1:2" ht="12.75">
      <c r="A618" s="6"/>
      <c r="B618" s="1"/>
    </row>
    <row r="619" spans="1:2" ht="12.75">
      <c r="A619" s="6"/>
      <c r="B619" s="1"/>
    </row>
    <row r="620" spans="1:2" ht="12.75">
      <c r="A620" s="6"/>
      <c r="B620" s="1"/>
    </row>
    <row r="621" spans="1:2" ht="12.75">
      <c r="A621" s="6"/>
      <c r="B621" s="1"/>
    </row>
    <row r="622" spans="1:2" ht="12.75">
      <c r="A622" s="6"/>
      <c r="B622" s="1"/>
    </row>
    <row r="623" spans="1:2" ht="12.75">
      <c r="A623" s="6"/>
      <c r="B623" s="1"/>
    </row>
    <row r="624" spans="1:2" ht="12.75">
      <c r="A624" s="6"/>
      <c r="B624" s="1"/>
    </row>
    <row r="625" spans="1:2" ht="12.75">
      <c r="A625" s="6"/>
      <c r="B625" s="1"/>
    </row>
    <row r="626" spans="1:2" ht="12.75">
      <c r="A626" s="6"/>
      <c r="B626" s="1"/>
    </row>
    <row r="627" spans="1:2" ht="12.75">
      <c r="A627" s="6"/>
      <c r="B627" s="1"/>
    </row>
    <row r="628" spans="1:2" ht="12.75">
      <c r="A628" s="6"/>
      <c r="B628" s="1"/>
    </row>
    <row r="629" spans="1:2" ht="12.75">
      <c r="A629" s="6"/>
      <c r="B629" s="1"/>
    </row>
    <row r="630" spans="1:2" ht="12.75">
      <c r="A630" s="6"/>
      <c r="B630" s="1"/>
    </row>
    <row r="631" spans="1:2" ht="12.75">
      <c r="A631" s="6"/>
      <c r="B631" s="1"/>
    </row>
    <row r="632" spans="1:2" ht="12.75">
      <c r="A632" s="6"/>
      <c r="B632" s="1"/>
    </row>
    <row r="633" spans="1:2" ht="12.75">
      <c r="A633" s="6"/>
      <c r="B633" s="1"/>
    </row>
    <row r="634" spans="1:2" ht="12.75">
      <c r="A634" s="6"/>
      <c r="B634" s="1"/>
    </row>
    <row r="635" spans="1:2" ht="12.75">
      <c r="A635" s="6"/>
      <c r="B635" s="1"/>
    </row>
    <row r="636" spans="1:2" ht="12.75">
      <c r="A636" s="6"/>
      <c r="B636" s="1"/>
    </row>
    <row r="637" spans="1:2" ht="12.75">
      <c r="A637" s="6"/>
      <c r="B637" s="1"/>
    </row>
    <row r="638" spans="1:2" ht="12.75">
      <c r="A638" s="6"/>
      <c r="B638" s="1"/>
    </row>
    <row r="639" spans="1:2" ht="12.75">
      <c r="A639" s="6"/>
      <c r="B639" s="1"/>
    </row>
    <row r="640" spans="1:2" ht="12.75">
      <c r="A640" s="6"/>
      <c r="B640" s="1"/>
    </row>
    <row r="641" spans="1:2" ht="12.75">
      <c r="A641" s="6"/>
      <c r="B641" s="1"/>
    </row>
    <row r="642" spans="1:2" ht="12.75">
      <c r="A642" s="6"/>
      <c r="B642" s="1"/>
    </row>
    <row r="643" spans="1:2" ht="12.75">
      <c r="A643" s="6"/>
      <c r="B643" s="1"/>
    </row>
    <row r="644" spans="1:2" ht="12.75">
      <c r="A644" s="6"/>
      <c r="B644" s="1"/>
    </row>
    <row r="645" spans="1:2" ht="12.75">
      <c r="A645" s="6"/>
      <c r="B645" s="1"/>
    </row>
    <row r="646" spans="1:2" ht="12.75">
      <c r="A646" s="6"/>
      <c r="B646" s="1"/>
    </row>
    <row r="647" spans="1:2" ht="12.75">
      <c r="A647" s="6"/>
      <c r="B647" s="1"/>
    </row>
    <row r="648" spans="1:2" ht="12.75">
      <c r="A648" s="6"/>
      <c r="B648" s="1"/>
    </row>
    <row r="649" spans="1:2" ht="12.75">
      <c r="A649" s="6"/>
      <c r="B649" s="1"/>
    </row>
    <row r="650" spans="1:2" ht="12.75">
      <c r="A650" s="6"/>
      <c r="B650" s="1"/>
    </row>
    <row r="651" spans="1:2" ht="12.75">
      <c r="A651" s="6"/>
      <c r="B651" s="1"/>
    </row>
    <row r="652" spans="1:2" ht="12.75">
      <c r="A652" s="6"/>
      <c r="B652" s="1"/>
    </row>
    <row r="653" spans="1:2" ht="12.75">
      <c r="A653" s="6"/>
      <c r="B653" s="1"/>
    </row>
    <row r="654" spans="1:2" ht="12.75">
      <c r="A654" s="6"/>
      <c r="B654" s="1"/>
    </row>
    <row r="655" spans="1:2" ht="12.75">
      <c r="A655" s="6"/>
      <c r="B655" s="1"/>
    </row>
    <row r="656" spans="1:2" ht="12.75">
      <c r="A656" s="6"/>
      <c r="B656" s="1"/>
    </row>
    <row r="657" spans="1:2" ht="12.75">
      <c r="A657" s="6"/>
      <c r="B657" s="1"/>
    </row>
    <row r="658" spans="1:2" ht="12.75">
      <c r="A658" s="6"/>
      <c r="B658" s="1"/>
    </row>
    <row r="659" spans="1:2" ht="12.75">
      <c r="A659" s="6"/>
      <c r="B659" s="1"/>
    </row>
    <row r="660" spans="1:2" ht="12.75">
      <c r="A660" s="6"/>
      <c r="B660" s="1"/>
    </row>
    <row r="661" spans="1:2" ht="12.75">
      <c r="A661" s="6"/>
      <c r="B661" s="1"/>
    </row>
    <row r="662" spans="1:2" ht="12.75">
      <c r="A662" s="6"/>
      <c r="B662" s="1"/>
    </row>
    <row r="663" spans="1:2" ht="12.75">
      <c r="A663" s="6"/>
      <c r="B663" s="1"/>
    </row>
    <row r="664" spans="1:2" ht="12.75">
      <c r="A664" s="6"/>
      <c r="B664" s="1"/>
    </row>
    <row r="665" spans="1:2" ht="12.75">
      <c r="A665" s="6"/>
      <c r="B665" s="1"/>
    </row>
    <row r="666" spans="1:2" ht="12.75">
      <c r="A666" s="6"/>
      <c r="B666" s="1"/>
    </row>
    <row r="667" spans="1:2" ht="12.75">
      <c r="A667" s="6"/>
      <c r="B667" s="1"/>
    </row>
    <row r="668" spans="1:2" ht="12.75">
      <c r="A668" s="6"/>
      <c r="B668" s="1"/>
    </row>
    <row r="669" spans="1:2" ht="12.75">
      <c r="A669" s="6"/>
      <c r="B669" s="1"/>
    </row>
    <row r="670" spans="1:2" ht="12.75">
      <c r="A670" s="6"/>
      <c r="B670" s="1"/>
    </row>
    <row r="671" spans="1:2" ht="12.75">
      <c r="A671" s="6"/>
      <c r="B671" s="1"/>
    </row>
    <row r="672" spans="1:2" ht="12.75">
      <c r="A672" s="6"/>
      <c r="B672" s="1"/>
    </row>
    <row r="673" spans="1:2" ht="12.75">
      <c r="A673" s="6"/>
      <c r="B673" s="1"/>
    </row>
    <row r="674" spans="1:2" ht="12.75">
      <c r="A674" s="6"/>
      <c r="B674" s="1"/>
    </row>
    <row r="675" spans="1:2" ht="12.75">
      <c r="A675" s="6"/>
      <c r="B675" s="1"/>
    </row>
    <row r="676" spans="1:2" ht="12.75">
      <c r="A676" s="6"/>
      <c r="B676" s="1"/>
    </row>
    <row r="677" spans="1:2" ht="12.75">
      <c r="A677" s="6"/>
      <c r="B677" s="1"/>
    </row>
    <row r="678" spans="1:2" ht="12.75">
      <c r="A678" s="6"/>
      <c r="B678" s="1"/>
    </row>
    <row r="679" spans="1:2" ht="12.75">
      <c r="A679" s="6"/>
      <c r="B679" s="1"/>
    </row>
    <row r="680" spans="1:2" ht="12.75">
      <c r="A680" s="6"/>
      <c r="B680" s="1"/>
    </row>
    <row r="681" spans="1:2" ht="12.75">
      <c r="A681" s="6"/>
      <c r="B681" s="1"/>
    </row>
    <row r="682" spans="1:2" ht="12.75">
      <c r="A682" s="6"/>
      <c r="B682" s="1"/>
    </row>
    <row r="683" spans="1:2" ht="12.75">
      <c r="A683" s="6"/>
      <c r="B683" s="1"/>
    </row>
    <row r="684" spans="1:2" ht="12.75">
      <c r="A684" s="6"/>
      <c r="B684" s="1"/>
    </row>
    <row r="685" spans="1:2" ht="12.75">
      <c r="A685" s="6"/>
      <c r="B685" s="1"/>
    </row>
    <row r="686" spans="1:2" ht="12.75">
      <c r="A686" s="6"/>
      <c r="B686" s="1"/>
    </row>
    <row r="687" spans="1:2" ht="12.75">
      <c r="A687" s="6"/>
      <c r="B687" s="1"/>
    </row>
    <row r="688" spans="1:2" ht="12.75">
      <c r="A688" s="6"/>
      <c r="B688" s="1"/>
    </row>
    <row r="689" spans="1:2" ht="12.75">
      <c r="A689" s="6"/>
      <c r="B689" s="1"/>
    </row>
    <row r="690" spans="1:2" ht="12.75">
      <c r="A690" s="6"/>
      <c r="B690" s="1"/>
    </row>
    <row r="691" spans="1:2" ht="12.75">
      <c r="A691" s="6"/>
      <c r="B691" s="1"/>
    </row>
    <row r="692" spans="1:2" ht="12.75">
      <c r="A692" s="6"/>
      <c r="B692" s="1"/>
    </row>
    <row r="693" spans="1:2" ht="12.75">
      <c r="A693" s="6"/>
      <c r="B693" s="1"/>
    </row>
    <row r="694" spans="1:2" ht="12.75">
      <c r="A694" s="6"/>
      <c r="B694" s="1"/>
    </row>
    <row r="695" spans="1:2" ht="12.75">
      <c r="A695" s="6"/>
      <c r="B695" s="1"/>
    </row>
    <row r="696" spans="1:2" ht="12.75">
      <c r="A696" s="6"/>
      <c r="B696" s="1"/>
    </row>
    <row r="697" spans="1:2" ht="12.75">
      <c r="A697" s="6"/>
      <c r="B697" s="1"/>
    </row>
    <row r="698" spans="1:2" ht="12.75">
      <c r="A698" s="6"/>
      <c r="B698" s="1"/>
    </row>
    <row r="699" spans="1:2" ht="12.75">
      <c r="A699" s="6"/>
      <c r="B699" s="1"/>
    </row>
    <row r="700" spans="1:2" ht="12.75">
      <c r="A700" s="6"/>
      <c r="B700" s="1"/>
    </row>
    <row r="701" spans="1:2" ht="12.75">
      <c r="A701" s="6"/>
      <c r="B701" s="1"/>
    </row>
    <row r="702" spans="1:2" ht="12.75">
      <c r="A702" s="6"/>
      <c r="B702" s="1"/>
    </row>
    <row r="703" spans="1:2" ht="12.75">
      <c r="A703" s="6"/>
      <c r="B703" s="1"/>
    </row>
    <row r="704" spans="1:2" ht="12.75">
      <c r="A704" s="6"/>
      <c r="B704" s="1"/>
    </row>
    <row r="705" spans="1:2" ht="12.75">
      <c r="A705" s="6"/>
      <c r="B705" s="1"/>
    </row>
    <row r="706" spans="1:2" ht="12.75">
      <c r="A706" s="6"/>
      <c r="B706" s="1"/>
    </row>
    <row r="707" spans="1:2" ht="12.75">
      <c r="A707" s="6"/>
      <c r="B707" s="1"/>
    </row>
    <row r="708" spans="1:2" ht="12.75">
      <c r="A708" s="6"/>
      <c r="B708" s="1"/>
    </row>
    <row r="709" spans="1:2" ht="12.75">
      <c r="A709" s="6"/>
      <c r="B709" s="1"/>
    </row>
    <row r="710" spans="1:2" ht="12.75">
      <c r="A710" s="6"/>
      <c r="B710" s="1"/>
    </row>
    <row r="711" spans="1:2" ht="12.75">
      <c r="A711" s="6"/>
      <c r="B711" s="1"/>
    </row>
    <row r="712" spans="1:2" ht="12.75">
      <c r="A712" s="6"/>
      <c r="B712" s="1"/>
    </row>
    <row r="713" spans="1:2" ht="12.75">
      <c r="A713" s="6"/>
      <c r="B713" s="1"/>
    </row>
    <row r="714" spans="1:2" ht="12.75">
      <c r="A714" s="6"/>
      <c r="B714" s="1"/>
    </row>
    <row r="715" spans="1:2" ht="12.75">
      <c r="A715" s="6"/>
      <c r="B715" s="1"/>
    </row>
    <row r="716" spans="1:2" ht="12.75">
      <c r="A716" s="6"/>
      <c r="B716" s="1"/>
    </row>
    <row r="717" spans="1:2" ht="12.75">
      <c r="A717" s="6"/>
      <c r="B717" s="1"/>
    </row>
    <row r="718" spans="1:2" ht="12.75">
      <c r="A718" s="6"/>
      <c r="B718" s="1"/>
    </row>
    <row r="719" spans="1:2" ht="12.75">
      <c r="A719" s="6"/>
      <c r="B719" s="1"/>
    </row>
    <row r="720" spans="1:2" ht="12.75">
      <c r="A720" s="6"/>
      <c r="B720" s="1"/>
    </row>
    <row r="721" spans="1:2" ht="12.75">
      <c r="A721" s="6"/>
      <c r="B721" s="1"/>
    </row>
    <row r="722" spans="1:2" ht="12.75">
      <c r="A722" s="6"/>
      <c r="B722" s="1"/>
    </row>
    <row r="723" spans="1:2" ht="12.75">
      <c r="A723" s="6"/>
      <c r="B723" s="1"/>
    </row>
    <row r="724" spans="1:2" ht="12.75">
      <c r="A724" s="6"/>
      <c r="B724" s="1"/>
    </row>
    <row r="725" spans="1:2" ht="12.75">
      <c r="A725" s="6"/>
      <c r="B725" s="1"/>
    </row>
    <row r="726" spans="1:2" ht="12.75">
      <c r="A726" s="6"/>
      <c r="B726" s="1"/>
    </row>
    <row r="727" spans="1:2" ht="12.75">
      <c r="A727" s="6"/>
      <c r="B727" s="1"/>
    </row>
    <row r="728" spans="1:2" ht="12.75">
      <c r="A728" s="6"/>
      <c r="B728" s="1"/>
    </row>
    <row r="729" spans="1:2" ht="12.75">
      <c r="A729" s="6"/>
      <c r="B729" s="1"/>
    </row>
    <row r="730" spans="1:2" ht="12.75">
      <c r="A730" s="6"/>
      <c r="B730" s="1"/>
    </row>
    <row r="731" spans="1:2" ht="12.75">
      <c r="A731" s="6"/>
      <c r="B731" s="1"/>
    </row>
    <row r="732" spans="1:2" ht="12.75">
      <c r="A732" s="6"/>
      <c r="B732" s="1"/>
    </row>
    <row r="733" spans="1:2" ht="12.75">
      <c r="A733" s="6"/>
      <c r="B733" s="1"/>
    </row>
    <row r="734" spans="1:2" ht="12.75">
      <c r="A734" s="6"/>
      <c r="B734" s="1"/>
    </row>
    <row r="735" spans="1:2" ht="12.75">
      <c r="A735" s="6"/>
      <c r="B735" s="1"/>
    </row>
    <row r="736" spans="1:2" ht="12.75">
      <c r="A736" s="6"/>
      <c r="B736" s="1"/>
    </row>
    <row r="737" spans="1:2" ht="12.75">
      <c r="A737" s="6"/>
      <c r="B737" s="1"/>
    </row>
    <row r="738" spans="1:2" ht="12.75">
      <c r="A738" s="6"/>
      <c r="B738" s="1"/>
    </row>
    <row r="739" spans="1:2" ht="12.75">
      <c r="A739" s="6"/>
      <c r="B739" s="1"/>
    </row>
    <row r="740" spans="1:2" ht="12.75">
      <c r="A740" s="6"/>
      <c r="B740" s="1"/>
    </row>
    <row r="741" spans="1:2" ht="12.75">
      <c r="A741" s="6"/>
      <c r="B741" s="1"/>
    </row>
    <row r="742" spans="1:2" ht="12.75">
      <c r="A742" s="6"/>
      <c r="B742" s="1"/>
    </row>
    <row r="743" spans="1:2" ht="12.75">
      <c r="A743" s="6"/>
      <c r="B743" s="1"/>
    </row>
    <row r="744" spans="1:2" ht="12.75">
      <c r="A744" s="6"/>
      <c r="B744" s="1"/>
    </row>
    <row r="745" spans="1:2" ht="12.75">
      <c r="A745" s="6"/>
      <c r="B745" s="1"/>
    </row>
    <row r="746" spans="1:2" ht="12.75">
      <c r="A746" s="6"/>
      <c r="B746" s="1"/>
    </row>
    <row r="747" spans="1:2" ht="12.75">
      <c r="A747" s="6"/>
      <c r="B747" s="1"/>
    </row>
    <row r="748" spans="1:2" ht="12.75">
      <c r="A748" s="6"/>
      <c r="B748" s="1"/>
    </row>
    <row r="749" spans="1:2" ht="12.75">
      <c r="A749" s="6"/>
      <c r="B749" s="1"/>
    </row>
    <row r="750" spans="1:2" ht="12.75">
      <c r="A750" s="6"/>
      <c r="B750" s="1"/>
    </row>
    <row r="751" spans="1:2" ht="12.75">
      <c r="A751" s="6"/>
      <c r="B751" s="1"/>
    </row>
    <row r="752" spans="1:2" ht="12.75">
      <c r="A752" s="6"/>
      <c r="B752" s="1"/>
    </row>
    <row r="753" spans="1:2" ht="12.75">
      <c r="A753" s="6"/>
      <c r="B753" s="1"/>
    </row>
    <row r="754" spans="1:2" ht="12.75">
      <c r="A754" s="6"/>
      <c r="B754" s="1"/>
    </row>
    <row r="755" spans="1:2" ht="12.75">
      <c r="A755" s="6"/>
      <c r="B755" s="1"/>
    </row>
    <row r="756" spans="1:2" ht="12.75">
      <c r="A756" s="6"/>
      <c r="B756" s="1"/>
    </row>
    <row r="757" spans="1:2" ht="12.75">
      <c r="A757" s="6"/>
      <c r="B757" s="1"/>
    </row>
    <row r="758" spans="1:2" ht="12.75">
      <c r="A758" s="6"/>
      <c r="B758" s="1"/>
    </row>
    <row r="759" spans="1:2" ht="12.75">
      <c r="A759" s="6"/>
      <c r="B759" s="1"/>
    </row>
    <row r="760" spans="1:2" ht="12.75">
      <c r="A760" s="6"/>
      <c r="B760" s="1"/>
    </row>
    <row r="761" spans="1:2" ht="12.75">
      <c r="A761" s="6"/>
      <c r="B761" s="1"/>
    </row>
    <row r="762" spans="1:2" ht="12.75">
      <c r="A762" s="6"/>
      <c r="B762" s="1"/>
    </row>
    <row r="763" spans="1:2" ht="12.75">
      <c r="A763" s="6"/>
      <c r="B763" s="1"/>
    </row>
    <row r="764" spans="1:2" ht="12.75">
      <c r="A764" s="6"/>
      <c r="B764" s="1"/>
    </row>
    <row r="765" spans="1:2" ht="12.75">
      <c r="A765" s="6"/>
      <c r="B765" s="1"/>
    </row>
    <row r="766" spans="1:2" ht="12.75">
      <c r="A766" s="6"/>
      <c r="B766" s="1"/>
    </row>
    <row r="767" spans="1:2" ht="12.75">
      <c r="A767" s="6"/>
      <c r="B767" s="1"/>
    </row>
    <row r="768" spans="1:2" ht="12.75">
      <c r="A768" s="6"/>
      <c r="B768" s="1"/>
    </row>
    <row r="769" spans="1:2" ht="12.75">
      <c r="A769" s="6"/>
      <c r="B769" s="1"/>
    </row>
    <row r="770" spans="1:2" ht="12.75">
      <c r="A770" s="6"/>
      <c r="B770" s="1"/>
    </row>
    <row r="771" spans="1:2" ht="12.75">
      <c r="A771" s="6"/>
      <c r="B771" s="1"/>
    </row>
    <row r="772" spans="1:2" ht="12.75">
      <c r="A772" s="6"/>
      <c r="B772" s="1"/>
    </row>
    <row r="773" spans="1:2" ht="12.75">
      <c r="A773" s="6"/>
      <c r="B773" s="1"/>
    </row>
    <row r="774" spans="1:2" ht="12.75">
      <c r="A774" s="6"/>
      <c r="B774" s="1"/>
    </row>
    <row r="775" spans="1:2" ht="12.75">
      <c r="A775" s="6"/>
      <c r="B775" s="1"/>
    </row>
    <row r="776" spans="1:2" ht="12.75">
      <c r="A776" s="6"/>
      <c r="B776" s="1"/>
    </row>
    <row r="777" spans="1:2" ht="12.75">
      <c r="A777" s="6"/>
      <c r="B777" s="1"/>
    </row>
    <row r="778" spans="1:2" ht="12.75">
      <c r="A778" s="6"/>
      <c r="B778" s="1"/>
    </row>
    <row r="779" spans="1:2" ht="12.75">
      <c r="A779" s="6"/>
      <c r="B779" s="1"/>
    </row>
    <row r="780" spans="1:2" ht="12.75">
      <c r="A780" s="6"/>
      <c r="B780" s="1"/>
    </row>
    <row r="781" spans="1:2" ht="12.75">
      <c r="A781" s="6"/>
      <c r="B781" s="1"/>
    </row>
    <row r="782" spans="1:2" ht="12.75">
      <c r="A782" s="6"/>
      <c r="B782" s="1"/>
    </row>
    <row r="783" spans="1:2" ht="12.75">
      <c r="A783" s="6"/>
      <c r="B783" s="1"/>
    </row>
    <row r="784" spans="1:2" ht="12.75">
      <c r="A784" s="6"/>
      <c r="B784" s="1"/>
    </row>
    <row r="785" spans="1:2" ht="12.75">
      <c r="A785" s="6"/>
      <c r="B785" s="1"/>
    </row>
    <row r="786" spans="1:2" ht="12.75">
      <c r="A786" s="6"/>
      <c r="B786" s="1"/>
    </row>
    <row r="787" spans="1:2" ht="12.75">
      <c r="A787" s="6"/>
      <c r="B787" s="1"/>
    </row>
    <row r="788" spans="1:2" ht="12.75">
      <c r="A788" s="6"/>
      <c r="B788" s="1"/>
    </row>
    <row r="789" spans="1:2" ht="12.75">
      <c r="A789" s="6"/>
      <c r="B789" s="1"/>
    </row>
    <row r="790" spans="1:2" ht="12.75">
      <c r="A790" s="6"/>
      <c r="B790" s="1"/>
    </row>
    <row r="791" spans="1:2" ht="12.75">
      <c r="A791" s="6"/>
      <c r="B791" s="1"/>
    </row>
    <row r="792" spans="1:2" ht="12.75">
      <c r="A792" s="6"/>
      <c r="B792" s="1"/>
    </row>
    <row r="793" spans="1:2" ht="12.75">
      <c r="A793" s="6"/>
      <c r="B793" s="1"/>
    </row>
    <row r="794" spans="1:2" ht="12.75">
      <c r="A794" s="6"/>
      <c r="B794" s="1"/>
    </row>
    <row r="795" spans="1:2" ht="12.75">
      <c r="A795" s="6"/>
      <c r="B795"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t="s">
        <v>98</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H18" sqref="H18"/>
    </sheetView>
  </sheetViews>
  <sheetFormatPr defaultColWidth="9.140625" defaultRowHeight="12.75"/>
  <cols>
    <col min="1" max="1" width="35.7109375" style="0" customWidth="1"/>
  </cols>
  <sheetData>
    <row r="1" ht="12.75">
      <c r="A1" t="s">
        <v>58</v>
      </c>
    </row>
    <row r="3" spans="1:5" ht="12.75">
      <c r="A3" t="s">
        <v>59</v>
      </c>
      <c r="D3">
        <v>0.178</v>
      </c>
      <c r="E3" t="s">
        <v>62</v>
      </c>
    </row>
    <row r="4" spans="1:5" ht="12.75">
      <c r="A4" t="s">
        <v>61</v>
      </c>
      <c r="D4">
        <v>0.14</v>
      </c>
      <c r="E4" t="s">
        <v>62</v>
      </c>
    </row>
    <row r="5" spans="1:5" ht="12.75">
      <c r="A5" t="s">
        <v>61</v>
      </c>
      <c r="D5">
        <v>0.28</v>
      </c>
      <c r="E5" t="s">
        <v>44</v>
      </c>
    </row>
    <row r="6" spans="1:5" ht="12.75">
      <c r="A6" t="s">
        <v>60</v>
      </c>
      <c r="D6">
        <v>0.14</v>
      </c>
      <c r="E6" t="s">
        <v>62</v>
      </c>
    </row>
    <row r="7" spans="1:5" ht="12.75">
      <c r="A7" t="s">
        <v>60</v>
      </c>
      <c r="D7">
        <v>0.35</v>
      </c>
      <c r="E7" t="s">
        <v>44</v>
      </c>
    </row>
    <row r="8" spans="1:5" ht="12.75">
      <c r="A8" t="s">
        <v>63</v>
      </c>
      <c r="D8">
        <v>2.53</v>
      </c>
      <c r="E8" t="s">
        <v>44</v>
      </c>
    </row>
    <row r="9" spans="1:5" ht="12.75">
      <c r="A9" t="s">
        <v>63</v>
      </c>
      <c r="D9">
        <v>0.028</v>
      </c>
      <c r="E9" t="s">
        <v>99</v>
      </c>
    </row>
    <row r="11" spans="1:5" ht="12.75">
      <c r="A11" t="s">
        <v>67</v>
      </c>
      <c r="D11">
        <v>1.24</v>
      </c>
      <c r="E11" t="s">
        <v>44</v>
      </c>
    </row>
    <row r="12" ht="12.75">
      <c r="A12" t="s">
        <v>66</v>
      </c>
    </row>
    <row r="13" ht="12.75">
      <c r="A13" t="s">
        <v>69</v>
      </c>
    </row>
    <row r="17" ht="12.75">
      <c r="A17" t="s">
        <v>100</v>
      </c>
    </row>
    <row r="18" spans="1:5" ht="12.75">
      <c r="A18" t="s">
        <v>101</v>
      </c>
      <c r="B18" t="s">
        <v>102</v>
      </c>
      <c r="C18" t="s">
        <v>103</v>
      </c>
      <c r="D18" t="s">
        <v>104</v>
      </c>
      <c r="E18" t="s">
        <v>105</v>
      </c>
    </row>
    <row r="19" spans="1:5" ht="12.75">
      <c r="A19" t="s">
        <v>106</v>
      </c>
      <c r="B19">
        <v>5</v>
      </c>
      <c r="C19">
        <v>6.875</v>
      </c>
      <c r="D19">
        <v>8.75</v>
      </c>
      <c r="E19">
        <v>12.5</v>
      </c>
    </row>
    <row r="20" spans="1:5" ht="12.75">
      <c r="A20" t="s">
        <v>107</v>
      </c>
      <c r="B20">
        <f>B19-1.25</f>
        <v>3.75</v>
      </c>
      <c r="C20">
        <f>C19-1.25</f>
        <v>5.625</v>
      </c>
      <c r="D20">
        <f>D19-1.25</f>
        <v>7.5</v>
      </c>
      <c r="E20">
        <f>E19-1.25</f>
        <v>11.25</v>
      </c>
    </row>
    <row r="21" spans="1:5" ht="12.75">
      <c r="A21" t="s">
        <v>108</v>
      </c>
      <c r="B21">
        <f>B19-1.375</f>
        <v>3.625</v>
      </c>
      <c r="C21">
        <f>C19-1.375</f>
        <v>5.5</v>
      </c>
      <c r="D21">
        <f>D19-1.375</f>
        <v>7.375</v>
      </c>
      <c r="E21">
        <f>E19-1.375</f>
        <v>11.125</v>
      </c>
    </row>
    <row r="22" spans="1:10" ht="12.75">
      <c r="A22" t="s">
        <v>109</v>
      </c>
      <c r="B22">
        <f>B19+1.0625</f>
        <v>6.0625</v>
      </c>
      <c r="C22">
        <f>C19+1.0625</f>
        <v>7.9375</v>
      </c>
      <c r="D22">
        <f>D19+1.0625</f>
        <v>9.8125</v>
      </c>
      <c r="E22">
        <f>E19+1.0625</f>
        <v>13.5625</v>
      </c>
      <c r="J22" t="s">
        <v>64</v>
      </c>
    </row>
    <row r="23" spans="1:5" ht="12.75">
      <c r="A23" t="s">
        <v>110</v>
      </c>
      <c r="B23">
        <f>B19+0.6875</f>
        <v>5.6875</v>
      </c>
      <c r="C23">
        <f>C19+0.6875</f>
        <v>7.5625</v>
      </c>
      <c r="D23">
        <f>D19+0.6875</f>
        <v>9.4375</v>
      </c>
      <c r="E23">
        <f>E19+0.6875</f>
        <v>13.1875</v>
      </c>
    </row>
    <row r="28" ht="12.75">
      <c r="A28" t="s">
        <v>111</v>
      </c>
    </row>
    <row r="29" spans="1:2" ht="12.75">
      <c r="A29" t="s">
        <v>112</v>
      </c>
      <c r="B29" t="s">
        <v>113</v>
      </c>
    </row>
    <row r="30" spans="1:2" ht="12.75">
      <c r="A30" t="s">
        <v>114</v>
      </c>
      <c r="B30" t="s">
        <v>115</v>
      </c>
    </row>
    <row r="31" spans="1:2" ht="12.75">
      <c r="A31" t="s">
        <v>116</v>
      </c>
      <c r="B31" t="s">
        <v>117</v>
      </c>
    </row>
    <row r="32" spans="1:2" ht="12.75">
      <c r="A32" t="s">
        <v>118</v>
      </c>
      <c r="B32" t="s">
        <v>119</v>
      </c>
    </row>
    <row r="40" ht="12.75">
      <c r="J40" t="s">
        <v>64</v>
      </c>
    </row>
    <row r="57" ht="12.75">
      <c r="H57" t="s">
        <v>65</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2006-03-26T03:21:07Z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