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<sst xmlns="http://schemas.openxmlformats.org/spreadsheetml/2006/main" count="112" uniqueCount="77">
  <si>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</si>
  <si>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</si>
  <si>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</si>
  <si>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</si>
  <si>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</si>
  <si>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</si>
  <si>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</si>
  <si>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</si>
  <si>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</si>
  <si>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</si>
  <si>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</si>
  <si>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</si>
  <si>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</si>
  <si>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</si>
  <si>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</si>
  <si>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</si>
  <si>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</si>
  <si>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</si>
  <si>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</si>
  <si>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</si>
  <si>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</si>
  <si>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</si>
  <si>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</si>
  <si>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</si>
  <si>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</si>
  <si>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</si>
  <si>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</si>
  <si>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</si>
  <si>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</si>
  <si>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</si>
  <si>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</si>
  <si>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</si>
  <si>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</si>
  <si>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</si>
  <si>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</si>
  <si>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</si>
  <si>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</si>
  <si>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</si>
  <si>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</si>
  <si>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</si>
  <si>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</si>
  <si>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</si>
  <si>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</si>
  <si>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</si>
  <si>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</si>
  <si>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</si>
  <si>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</si>
  <si>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</si>
  <si>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</si>
  <si>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</si>
  <si>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</si>
  <si>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</si>
  <si>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</si>
  <si>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</si>
  <si>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</si>
  <si>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</si>
  <si>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</si>
  <si>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</si>
  <si>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</si>
  <si>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</si>
  <si>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Note:  Only the 7 highest-weight measures used</t>
  </si>
  <si>
    <t>Motor</t>
  </si>
  <si>
    <t>No new calibration this time, using figures from 12/31/04A</t>
  </si>
  <si>
    <t>Data from test stand built by Steve Ghioto, load cell from Aerocon, 500lb capacity</t>
  </si>
  <si>
    <t>inches (average)</t>
  </si>
  <si>
    <t>Tested on "Healt-O-Matic" bathroom scale converted to digital test stand</t>
  </si>
  <si>
    <t>Single uninhibited grain</t>
  </si>
  <si>
    <t>1-9-05B1</t>
  </si>
  <si>
    <t>Test of large load cell test stand simultaneous with bathroom scale test stand</t>
  </si>
  <si>
    <t>54mm Loki motor, 6.5 inch uninhibited grain</t>
  </si>
  <si>
    <t>1-9-05A</t>
  </si>
  <si>
    <t>Not quite continuous</t>
  </si>
  <si>
    <t>Using amplifier A, gain set medium</t>
  </si>
  <si>
    <t>Jimmy &amp; brick</t>
  </si>
  <si>
    <t>This data from test stand build by Steve Ghioto using 500lb load cell from Aerocon</t>
  </si>
  <si>
    <t>Using amplifier A, gain resistance set to 199 ohms</t>
  </si>
  <si>
    <t>Early peak is thought to be ignitor passing through the nozzle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</si>
</sst>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3-grain 54mm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Data!$B$10:$B$120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2.4687184</c:v>
                </c:pt>
                <c:pt idx="6">
                  <c:v>2.4687184</c:v>
                </c:pt>
                <c:pt idx="7">
                  <c:v>2.4687184</c:v>
                </c:pt>
                <c:pt idx="8">
                  <c:v>2.4687184</c:v>
                </c:pt>
                <c:pt idx="9">
                  <c:v>2.4687184</c:v>
                </c:pt>
                <c:pt idx="10">
                  <c:v>7.406281600000001</c:v>
                </c:pt>
                <c:pt idx="11">
                  <c:v>9.875</c:v>
                </c:pt>
                <c:pt idx="12">
                  <c:v>0</c:v>
                </c:pt>
                <c:pt idx="13">
                  <c:v>-2.4687184</c:v>
                </c:pt>
                <c:pt idx="14">
                  <c:v>143.18592</c:v>
                </c:pt>
                <c:pt idx="15">
                  <c:v>64.187184</c:v>
                </c:pt>
                <c:pt idx="16">
                  <c:v>93.81281600000001</c:v>
                </c:pt>
                <c:pt idx="17">
                  <c:v>108.62563200000001</c:v>
                </c:pt>
                <c:pt idx="18">
                  <c:v>150.59296</c:v>
                </c:pt>
                <c:pt idx="19">
                  <c:v>165.40704</c:v>
                </c:pt>
                <c:pt idx="20">
                  <c:v>167.87184000000002</c:v>
                </c:pt>
                <c:pt idx="21">
                  <c:v>165.40704</c:v>
                </c:pt>
                <c:pt idx="22">
                  <c:v>165.40704</c:v>
                </c:pt>
                <c:pt idx="23">
                  <c:v>167.87184000000002</c:v>
                </c:pt>
                <c:pt idx="24">
                  <c:v>167.87184000000002</c:v>
                </c:pt>
                <c:pt idx="25">
                  <c:v>167.87184000000002</c:v>
                </c:pt>
                <c:pt idx="26">
                  <c:v>167.87184000000002</c:v>
                </c:pt>
                <c:pt idx="27">
                  <c:v>167.87184000000002</c:v>
                </c:pt>
                <c:pt idx="28">
                  <c:v>167.87184000000002</c:v>
                </c:pt>
                <c:pt idx="29">
                  <c:v>167.87184000000002</c:v>
                </c:pt>
                <c:pt idx="30">
                  <c:v>165.40704</c:v>
                </c:pt>
                <c:pt idx="31">
                  <c:v>165.40704</c:v>
                </c:pt>
                <c:pt idx="32">
                  <c:v>162.94224</c:v>
                </c:pt>
                <c:pt idx="33">
                  <c:v>160.46480000000003</c:v>
                </c:pt>
                <c:pt idx="34">
                  <c:v>158</c:v>
                </c:pt>
                <c:pt idx="35">
                  <c:v>158</c:v>
                </c:pt>
                <c:pt idx="36">
                  <c:v>158</c:v>
                </c:pt>
                <c:pt idx="37">
                  <c:v>158</c:v>
                </c:pt>
                <c:pt idx="38">
                  <c:v>155.5352</c:v>
                </c:pt>
                <c:pt idx="39">
                  <c:v>155.5352</c:v>
                </c:pt>
                <c:pt idx="40">
                  <c:v>155.5352</c:v>
                </c:pt>
                <c:pt idx="41">
                  <c:v>155.5352</c:v>
                </c:pt>
                <c:pt idx="42">
                  <c:v>155.5352</c:v>
                </c:pt>
                <c:pt idx="43">
                  <c:v>155.5352</c:v>
                </c:pt>
                <c:pt idx="44">
                  <c:v>155.5352</c:v>
                </c:pt>
                <c:pt idx="45">
                  <c:v>153.05776000000003</c:v>
                </c:pt>
                <c:pt idx="46">
                  <c:v>153.05776000000003</c:v>
                </c:pt>
                <c:pt idx="47">
                  <c:v>153.05776000000003</c:v>
                </c:pt>
                <c:pt idx="48">
                  <c:v>150.59296</c:v>
                </c:pt>
                <c:pt idx="49">
                  <c:v>150.59296</c:v>
                </c:pt>
                <c:pt idx="50">
                  <c:v>150.59296</c:v>
                </c:pt>
                <c:pt idx="51">
                  <c:v>150.59296</c:v>
                </c:pt>
                <c:pt idx="52">
                  <c:v>148.12816</c:v>
                </c:pt>
                <c:pt idx="53">
                  <c:v>148.12816</c:v>
                </c:pt>
                <c:pt idx="54">
                  <c:v>148.12816</c:v>
                </c:pt>
                <c:pt idx="55">
                  <c:v>148.12816</c:v>
                </c:pt>
                <c:pt idx="56">
                  <c:v>148.12816</c:v>
                </c:pt>
                <c:pt idx="57">
                  <c:v>148.12816</c:v>
                </c:pt>
                <c:pt idx="58">
                  <c:v>148.12816</c:v>
                </c:pt>
                <c:pt idx="59">
                  <c:v>148.12816</c:v>
                </c:pt>
                <c:pt idx="60">
                  <c:v>145.65072</c:v>
                </c:pt>
                <c:pt idx="61">
                  <c:v>145.65072</c:v>
                </c:pt>
                <c:pt idx="62">
                  <c:v>145.65072</c:v>
                </c:pt>
                <c:pt idx="63">
                  <c:v>145.65072</c:v>
                </c:pt>
                <c:pt idx="64">
                  <c:v>145.65072</c:v>
                </c:pt>
                <c:pt idx="65">
                  <c:v>145.65072</c:v>
                </c:pt>
                <c:pt idx="66">
                  <c:v>145.65072</c:v>
                </c:pt>
                <c:pt idx="67">
                  <c:v>145.65072</c:v>
                </c:pt>
                <c:pt idx="68">
                  <c:v>145.65072</c:v>
                </c:pt>
                <c:pt idx="69">
                  <c:v>145.65072</c:v>
                </c:pt>
                <c:pt idx="70">
                  <c:v>145.65072</c:v>
                </c:pt>
                <c:pt idx="71">
                  <c:v>145.65072</c:v>
                </c:pt>
                <c:pt idx="72">
                  <c:v>143.18592</c:v>
                </c:pt>
                <c:pt idx="73">
                  <c:v>143.18592</c:v>
                </c:pt>
                <c:pt idx="74">
                  <c:v>143.18592</c:v>
                </c:pt>
                <c:pt idx="75">
                  <c:v>140.72112</c:v>
                </c:pt>
                <c:pt idx="76">
                  <c:v>138.25632000000002</c:v>
                </c:pt>
                <c:pt idx="77">
                  <c:v>138.25632000000002</c:v>
                </c:pt>
                <c:pt idx="78">
                  <c:v>138.25632000000002</c:v>
                </c:pt>
                <c:pt idx="79">
                  <c:v>138.25632000000002</c:v>
                </c:pt>
                <c:pt idx="80">
                  <c:v>138.25632000000002</c:v>
                </c:pt>
                <c:pt idx="81">
                  <c:v>138.25632000000002</c:v>
                </c:pt>
                <c:pt idx="82">
                  <c:v>138.25632000000002</c:v>
                </c:pt>
                <c:pt idx="83">
                  <c:v>135.77888000000002</c:v>
                </c:pt>
                <c:pt idx="84">
                  <c:v>133.31408</c:v>
                </c:pt>
                <c:pt idx="85">
                  <c:v>128.37184000000002</c:v>
                </c:pt>
                <c:pt idx="86">
                  <c:v>125.905776</c:v>
                </c:pt>
                <c:pt idx="87">
                  <c:v>120.96859200000002</c:v>
                </c:pt>
                <c:pt idx="88">
                  <c:v>116.031408</c:v>
                </c:pt>
                <c:pt idx="89">
                  <c:v>108.62563200000001</c:v>
                </c:pt>
                <c:pt idx="90">
                  <c:v>101.21859200000002</c:v>
                </c:pt>
                <c:pt idx="91">
                  <c:v>91.344224</c:v>
                </c:pt>
                <c:pt idx="92">
                  <c:v>81.46859200000002</c:v>
                </c:pt>
                <c:pt idx="93">
                  <c:v>71.594224</c:v>
                </c:pt>
                <c:pt idx="94">
                  <c:v>64.187184</c:v>
                </c:pt>
                <c:pt idx="95">
                  <c:v>56.781408000000006</c:v>
                </c:pt>
                <c:pt idx="96">
                  <c:v>41.968592</c:v>
                </c:pt>
                <c:pt idx="97">
                  <c:v>24.687184000000002</c:v>
                </c:pt>
                <c:pt idx="98">
                  <c:v>14.812816000000002</c:v>
                </c:pt>
                <c:pt idx="99">
                  <c:v>7.406281600000001</c:v>
                </c:pt>
                <c:pt idx="100">
                  <c:v>2.4687184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2.4687184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axId val="31731735"/>
        <c:axId val="49296856"/>
      </c:lineChart>
      <c:catAx>
        <c:axId val="3173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120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96856"/>
        <c:crosses val="autoZero"/>
        <c:auto val="1"/>
        <c:lblOffset val="100"/>
        <c:noMultiLvlLbl val="0"/>
      </c:catAx>
      <c:valAx>
        <c:axId val="49296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73173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Sheet1!$L$38:$L$48</c:f>
              <c:numCache/>
            </c:numRef>
          </c:val>
          <c:smooth val="0"/>
        </c:ser>
        <c:axId val="50179033"/>
        <c:axId val="40411674"/>
      </c:lineChart>
      <c:catAx>
        <c:axId val="50179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1674"/>
        <c:crosses val="autoZero"/>
        <c:auto val="1"/>
        <c:lblOffset val="100"/>
        <c:noMultiLvlLbl val="0"/>
      </c:catAx>
      <c:valAx>
        <c:axId val="40411674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9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Data!$B$10:$B$120</c:f>
              <c:numCache/>
            </c:numRef>
          </c:val>
          <c:smooth val="0"/>
        </c:ser>
        <c:marker val="1"/>
        <c:axId val="9513115"/>
        <c:axId val="14372700"/>
      </c:lineChart>
      <c:catAx>
        <c:axId val="9513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72700"/>
        <c:crosses val="autoZero"/>
        <c:auto val="1"/>
        <c:lblOffset val="100"/>
        <c:noMultiLvlLbl val="0"/>
      </c:catAx>
      <c:valAx>
        <c:axId val="14372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13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0.543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2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22</xdr:row>
      <xdr:rowOff>66675</xdr:rowOff>
    </xdr:from>
    <xdr:to>
      <xdr:col>1</xdr:col>
      <xdr:colOff>447675</xdr:colOff>
      <xdr:row>24</xdr:row>
      <xdr:rowOff>19050</xdr:rowOff>
    </xdr:to>
    <xdr:grpSp>
      <xdr:nvGrpSpPr>
        <xdr:cNvPr id="3" name="Group 16"/>
        <xdr:cNvGrpSpPr>
          <a:grpSpLocks/>
        </xdr:cNvGrpSpPr>
      </xdr:nvGrpSpPr>
      <xdr:grpSpPr>
        <a:xfrm>
          <a:off x="742950" y="3629025"/>
          <a:ext cx="438150" cy="276225"/>
          <a:chOff x="82" y="375"/>
          <a:chExt cx="46" cy="29"/>
        </a:xfrm>
        <a:solidFill>
          <a:srgbClr val="FFFFFF"/>
        </a:solidFill>
      </xdr:grpSpPr>
      <xdr:sp>
        <xdr:nvSpPr>
          <xdr:cNvPr id="4" name="Line 17"/>
          <xdr:cNvSpPr>
            <a:spLocks/>
          </xdr:cNvSpPr>
        </xdr:nvSpPr>
        <xdr:spPr>
          <a:xfrm>
            <a:off x="102" y="384"/>
            <a:ext cx="2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18"/>
          <xdr:cNvSpPr txBox="1">
            <a:spLocks noChangeArrowheads="1"/>
          </xdr:cNvSpPr>
        </xdr:nvSpPr>
        <xdr:spPr>
          <a:xfrm>
            <a:off x="82" y="375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581025</xdr:colOff>
      <xdr:row>22</xdr:row>
      <xdr:rowOff>57150</xdr:rowOff>
    </xdr:from>
    <xdr:to>
      <xdr:col>6</xdr:col>
      <xdr:colOff>390525</xdr:colOff>
      <xdr:row>24</xdr:row>
      <xdr:rowOff>57150</xdr:rowOff>
    </xdr:to>
    <xdr:grpSp>
      <xdr:nvGrpSpPr>
        <xdr:cNvPr id="6" name="Group 19"/>
        <xdr:cNvGrpSpPr>
          <a:grpSpLocks/>
        </xdr:cNvGrpSpPr>
      </xdr:nvGrpSpPr>
      <xdr:grpSpPr>
        <a:xfrm>
          <a:off x="4038600" y="3619500"/>
          <a:ext cx="419100" cy="323850"/>
          <a:chOff x="427" y="366"/>
          <a:chExt cx="44" cy="34"/>
        </a:xfrm>
        <a:solidFill>
          <a:srgbClr val="FFFFFF"/>
        </a:solidFill>
      </xdr:grpSpPr>
      <xdr:sp>
        <xdr:nvSpPr>
          <xdr:cNvPr id="7" name="Line 20"/>
          <xdr:cNvSpPr>
            <a:spLocks/>
          </xdr:cNvSpPr>
        </xdr:nvSpPr>
        <xdr:spPr>
          <a:xfrm flipH="1">
            <a:off x="427" y="379"/>
            <a:ext cx="2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21"/>
          <xdr:cNvSpPr txBox="1">
            <a:spLocks noChangeArrowheads="1"/>
          </xdr:cNvSpPr>
        </xdr:nvSpPr>
        <xdr:spPr>
          <a:xfrm>
            <a:off x="431" y="366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67</v>
      </c>
      <c r="C1" t="s">
        <v>68</v>
      </c>
    </row>
    <row r="2" ht="12.75">
      <c r="C2" t="s">
        <v>69</v>
      </c>
    </row>
    <row r="3" ht="12.75">
      <c r="C3" t="s">
        <v>74</v>
      </c>
    </row>
    <row r="4" ht="12.75">
      <c r="C4" t="s">
        <v>75</v>
      </c>
    </row>
    <row r="5" ht="12.75">
      <c r="C5" t="s">
        <v>8</v>
      </c>
    </row>
    <row r="6" ht="12.75">
      <c r="C6" t="s">
        <v>8</v>
      </c>
    </row>
    <row r="7" ht="12.75">
      <c r="C7" t="s">
        <v>76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53</v>
      </c>
      <c r="J9">
        <v>1</v>
      </c>
      <c r="K9" t="s">
        <v>8</v>
      </c>
    </row>
    <row r="10" spans="9:10" ht="12.75">
      <c r="I10" t="s">
        <v>15</v>
      </c>
      <c r="J10" s="6" t="s">
        <v>66</v>
      </c>
    </row>
    <row r="11" spans="9:10" ht="12.75">
      <c r="I11" t="s">
        <v>16</v>
      </c>
      <c r="J11" t="s">
        <v>70</v>
      </c>
    </row>
    <row r="12" spans="9:10" ht="12.75">
      <c r="I12" t="s">
        <v>17</v>
      </c>
      <c r="J12" t="s">
        <v>71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6.5</v>
      </c>
      <c r="M14" s="2">
        <f>SUM(J14:L14)</f>
        <v>6.5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v>1.74</v>
      </c>
      <c r="M15" s="2">
        <f>AVERAGE(J15:L15)</f>
        <v>1.74</v>
      </c>
      <c r="N15" t="s">
        <v>13</v>
      </c>
      <c r="O15" t="s">
        <v>8</v>
      </c>
    </row>
    <row r="16" spans="9:14" ht="12.75">
      <c r="I16" t="s">
        <v>19</v>
      </c>
      <c r="J16">
        <v>0.635</v>
      </c>
      <c r="M16" s="2">
        <f>AVERAGE(J16:L16)</f>
        <v>0.635</v>
      </c>
      <c r="N16" t="s">
        <v>64</v>
      </c>
    </row>
    <row r="17" spans="9:15" ht="12.75">
      <c r="I17" t="s">
        <v>57</v>
      </c>
      <c r="J17">
        <v>357.3</v>
      </c>
      <c r="M17" s="2">
        <f>SUM(J17:L17)</f>
        <v>357.3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0.5525</v>
      </c>
      <c r="M18" s="2" t="s">
        <v>8</v>
      </c>
      <c r="N18" t="s">
        <v>13</v>
      </c>
    </row>
    <row r="19" spans="9:15" ht="12.75">
      <c r="I19" t="s">
        <v>47</v>
      </c>
      <c r="J19">
        <v>357.3</v>
      </c>
      <c r="M19" s="2">
        <v>357.3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0.5</v>
      </c>
      <c r="K22" t="s">
        <v>13</v>
      </c>
    </row>
    <row r="23" spans="9:11" ht="12.75">
      <c r="I23" t="s">
        <v>22</v>
      </c>
      <c r="J23">
        <v>0.5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267</v>
      </c>
      <c r="K27">
        <v>900</v>
      </c>
      <c r="L27" t="s">
        <v>58</v>
      </c>
      <c r="M27" t="s">
        <v>50</v>
      </c>
    </row>
    <row r="28" spans="9:14" ht="12.75">
      <c r="I28" t="s">
        <v>24</v>
      </c>
      <c r="J28">
        <v>267</v>
      </c>
      <c r="K28">
        <v>900</v>
      </c>
      <c r="M28" t="s">
        <v>37</v>
      </c>
      <c r="N28">
        <f>((J22/2)^2)*PI()</f>
        <v>0.19634954084936207</v>
      </c>
    </row>
    <row r="29" spans="9:14" ht="12.75">
      <c r="I29" t="s">
        <v>12</v>
      </c>
      <c r="J29">
        <v>225</v>
      </c>
      <c r="K29">
        <v>700</v>
      </c>
      <c r="L29" t="s">
        <v>8</v>
      </c>
      <c r="M29" t="s">
        <v>39</v>
      </c>
      <c r="N29">
        <f>C32/N28</f>
        <v>854.9642605418164</v>
      </c>
    </row>
    <row r="30" spans="9:13" ht="12.75">
      <c r="I30" t="s">
        <v>40</v>
      </c>
      <c r="J30">
        <f>(J18/C34)/2</f>
        <v>0.3946428571428572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167.87184000000002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AVERAGE(Data!B24:B108)</f>
        <v>137.93034183529412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(108-24)/120</f>
        <v>0.7</v>
      </c>
      <c r="D34" t="s">
        <v>35</v>
      </c>
      <c r="H34" t="s">
        <v>65</v>
      </c>
    </row>
    <row r="35" spans="1:8" ht="12.75">
      <c r="A35" t="s">
        <v>3</v>
      </c>
      <c r="C35" s="2">
        <f>((SUM(Data!B24:B108))/120)</f>
        <v>97.70065879999999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434.5725303424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0.3573</v>
      </c>
      <c r="D37" t="s">
        <v>56</v>
      </c>
      <c r="G37" t="s">
        <v>61</v>
      </c>
      <c r="H37">
        <v>0</v>
      </c>
      <c r="I37" s="4">
        <v>0.02</v>
      </c>
    </row>
    <row r="38" spans="1:12" ht="12.75">
      <c r="A38" t="s">
        <v>8</v>
      </c>
      <c r="C38" s="4">
        <f>C37/453.54*1000</f>
        <v>0.7878026193940997</v>
      </c>
      <c r="D38" t="s">
        <v>9</v>
      </c>
      <c r="H38">
        <v>10</v>
      </c>
      <c r="I38" s="4">
        <v>0.098</v>
      </c>
      <c r="J38">
        <f aca="true" t="shared" si="0" ref="J38:J47">(I38)/H38</f>
        <v>0.0098</v>
      </c>
      <c r="K38">
        <f aca="true" t="shared" si="1" ref="K38:K47">1/J38</f>
        <v>102.04081632653062</v>
      </c>
      <c r="L38">
        <f>1/((I38-I37)/H38)</f>
        <v>128.2051282051282</v>
      </c>
    </row>
    <row r="39" spans="1:12" ht="12.75">
      <c r="A39" t="s">
        <v>7</v>
      </c>
      <c r="C39" s="2">
        <f>(C36/C37)/9.8</f>
        <v>124.10897215008252</v>
      </c>
      <c r="D39" t="s">
        <v>1</v>
      </c>
      <c r="H39">
        <v>20</v>
      </c>
      <c r="I39" s="4">
        <v>0.176</v>
      </c>
      <c r="J39">
        <f t="shared" si="0"/>
        <v>0.008799999999999999</v>
      </c>
      <c r="K39">
        <f t="shared" si="1"/>
        <v>113.63636363636365</v>
      </c>
      <c r="L39">
        <f>1/((I39-I37)/H39)</f>
        <v>128.2051282051282</v>
      </c>
    </row>
    <row r="40" spans="8:12" ht="12.75">
      <c r="H40">
        <v>30</v>
      </c>
      <c r="I40" s="4">
        <v>0.254</v>
      </c>
      <c r="J40">
        <f t="shared" si="0"/>
        <v>0.008466666666666667</v>
      </c>
      <c r="K40">
        <f t="shared" si="1"/>
        <v>118.11023622047243</v>
      </c>
      <c r="L40">
        <f>1/((I40-I37)/H40)</f>
        <v>128.2051282051282</v>
      </c>
    </row>
    <row r="41" spans="1:12" ht="12.75">
      <c r="A41" s="5"/>
      <c r="H41">
        <v>40</v>
      </c>
      <c r="I41" s="4">
        <v>0.332</v>
      </c>
      <c r="J41">
        <f t="shared" si="0"/>
        <v>0.0083</v>
      </c>
      <c r="K41">
        <f t="shared" si="1"/>
        <v>120.48192771084337</v>
      </c>
      <c r="L41">
        <f>1/((I41-I37)/H41)</f>
        <v>128.2051282051282</v>
      </c>
    </row>
    <row r="42" spans="8:12" ht="12.75">
      <c r="H42">
        <v>50</v>
      </c>
      <c r="I42" s="4">
        <v>0.41</v>
      </c>
      <c r="J42">
        <f t="shared" si="0"/>
        <v>0.008199999999999999</v>
      </c>
      <c r="K42">
        <f t="shared" si="1"/>
        <v>121.95121951219514</v>
      </c>
      <c r="L42">
        <f>1/((I42-I37)/H42)</f>
        <v>128.20512820512823</v>
      </c>
    </row>
    <row r="43" spans="8:12" ht="12.75">
      <c r="H43">
        <v>60</v>
      </c>
      <c r="I43" s="4">
        <v>0.488</v>
      </c>
      <c r="J43">
        <f t="shared" si="0"/>
        <v>0.008133333333333333</v>
      </c>
      <c r="K43">
        <f t="shared" si="1"/>
        <v>122.95081967213116</v>
      </c>
      <c r="L43">
        <f>1/((I43-I37)/H43)</f>
        <v>128.2051282051282</v>
      </c>
    </row>
    <row r="44" spans="1:12" ht="12.75">
      <c r="A44" t="s">
        <v>33</v>
      </c>
      <c r="H44">
        <v>70</v>
      </c>
      <c r="I44" s="4">
        <v>0.586</v>
      </c>
      <c r="J44">
        <f t="shared" si="0"/>
        <v>0.008371428571428571</v>
      </c>
      <c r="K44">
        <f t="shared" si="1"/>
        <v>119.45392491467577</v>
      </c>
      <c r="L44">
        <f>1/((I44-I37)/H44)</f>
        <v>123.6749116607774</v>
      </c>
    </row>
    <row r="45" spans="1:12" ht="12.75">
      <c r="A45" t="s">
        <v>36</v>
      </c>
      <c r="H45">
        <v>80</v>
      </c>
      <c r="I45" s="4">
        <v>0.664</v>
      </c>
      <c r="J45">
        <f t="shared" si="0"/>
        <v>0.0083</v>
      </c>
      <c r="K45">
        <f t="shared" si="1"/>
        <v>120.48192771084337</v>
      </c>
      <c r="L45">
        <f>1/((I45-I37)/H45)</f>
        <v>124.22360248447205</v>
      </c>
    </row>
    <row r="46" spans="1:12" ht="12.75">
      <c r="A46" t="s">
        <v>8</v>
      </c>
      <c r="H46">
        <v>90</v>
      </c>
      <c r="I46" s="4">
        <v>0.762</v>
      </c>
      <c r="J46">
        <f t="shared" si="0"/>
        <v>0.008466666666666667</v>
      </c>
      <c r="K46">
        <f t="shared" si="1"/>
        <v>118.11023622047243</v>
      </c>
      <c r="L46">
        <f>1/((I46-I37)/H46)</f>
        <v>121.29380053908355</v>
      </c>
    </row>
    <row r="47" spans="1:12" ht="12.75">
      <c r="A47" t="s">
        <v>8</v>
      </c>
      <c r="G47" t="s">
        <v>73</v>
      </c>
      <c r="H47">
        <v>179</v>
      </c>
      <c r="I47" s="4">
        <v>1.445</v>
      </c>
      <c r="J47">
        <f t="shared" si="0"/>
        <v>0.008072625698324024</v>
      </c>
      <c r="K47">
        <f t="shared" si="1"/>
        <v>123.87543252595154</v>
      </c>
      <c r="L47" s="1">
        <f>1/((I47-I37)/H47)</f>
        <v>125.61403508771929</v>
      </c>
    </row>
    <row r="48" spans="9:12" ht="12.75">
      <c r="I48" t="s">
        <v>43</v>
      </c>
      <c r="J48">
        <f>AVERAGE(J40:J46)</f>
        <v>0.008319727891156464</v>
      </c>
      <c r="K48">
        <f>AVERAGE(K40:K47)</f>
        <v>120.67696556094815</v>
      </c>
      <c r="L48">
        <f>AVERAGE(L38:L47)</f>
        <v>126.40371190028216</v>
      </c>
    </row>
    <row r="49" ht="12.75">
      <c r="H49" t="s">
        <v>60</v>
      </c>
    </row>
    <row r="50" ht="12.75">
      <c r="H50" t="s">
        <v>62</v>
      </c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72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</v>
      </c>
      <c r="B10" s="3">
        <f>(A10*126.4)</f>
        <v>0</v>
      </c>
      <c r="D10" s="2">
        <f>MAX(B10:B384)</f>
        <v>167.87184000000002</v>
      </c>
      <c r="E10">
        <f>D10/10</f>
        <v>16.787184000000003</v>
      </c>
    </row>
    <row r="11" spans="1:2" ht="12.75">
      <c r="A11" s="1">
        <v>0</v>
      </c>
      <c r="B11" s="3">
        <f aca="true" t="shared" si="0" ref="B11:B74">(A11*126.4)</f>
        <v>0</v>
      </c>
    </row>
    <row r="12" spans="1:2" ht="12.75">
      <c r="A12" s="1">
        <v>0</v>
      </c>
      <c r="B12" s="3">
        <f t="shared" si="0"/>
        <v>0</v>
      </c>
    </row>
    <row r="13" spans="1:4" ht="12.75">
      <c r="A13" s="1">
        <v>0</v>
      </c>
      <c r="B13" s="3">
        <f t="shared" si="0"/>
        <v>0</v>
      </c>
      <c r="D13" t="s">
        <v>8</v>
      </c>
    </row>
    <row r="14" spans="1:4" ht="12.75">
      <c r="A14" s="1">
        <v>0</v>
      </c>
      <c r="B14" s="3">
        <f t="shared" si="0"/>
        <v>0</v>
      </c>
      <c r="D14" t="s">
        <v>8</v>
      </c>
    </row>
    <row r="15" spans="1:4" ht="12.75">
      <c r="A15" s="1">
        <v>0.019531</v>
      </c>
      <c r="B15" s="3">
        <f t="shared" si="0"/>
        <v>2.4687184</v>
      </c>
      <c r="D15" t="s">
        <v>8</v>
      </c>
    </row>
    <row r="16" spans="1:2" ht="12.75">
      <c r="A16" s="1">
        <v>0.019531</v>
      </c>
      <c r="B16" s="3">
        <f t="shared" si="0"/>
        <v>2.4687184</v>
      </c>
    </row>
    <row r="17" spans="1:2" ht="12.75">
      <c r="A17" s="1">
        <v>0.019531</v>
      </c>
      <c r="B17" s="3">
        <f t="shared" si="0"/>
        <v>2.4687184</v>
      </c>
    </row>
    <row r="18" spans="1:2" ht="12.75">
      <c r="A18" s="1">
        <v>0.019531</v>
      </c>
      <c r="B18" s="3">
        <f t="shared" si="0"/>
        <v>2.4687184</v>
      </c>
    </row>
    <row r="19" spans="1:2" ht="12.75">
      <c r="A19" s="1">
        <v>0.019531</v>
      </c>
      <c r="B19" s="3">
        <f t="shared" si="0"/>
        <v>2.4687184</v>
      </c>
    </row>
    <row r="20" spans="1:2" ht="12.75">
      <c r="A20" s="1">
        <v>0.058594</v>
      </c>
      <c r="B20" s="3">
        <f t="shared" si="0"/>
        <v>7.406281600000001</v>
      </c>
    </row>
    <row r="21" spans="1:2" ht="12.75">
      <c r="A21" s="1">
        <v>0.078125</v>
      </c>
      <c r="B21" s="3">
        <f t="shared" si="0"/>
        <v>9.875</v>
      </c>
    </row>
    <row r="22" spans="1:2" ht="12.75">
      <c r="A22" s="1">
        <v>0</v>
      </c>
      <c r="B22" s="3">
        <f t="shared" si="0"/>
        <v>0</v>
      </c>
    </row>
    <row r="23" spans="1:2" ht="12.75">
      <c r="A23" s="1">
        <v>-0.019531</v>
      </c>
      <c r="B23" s="3">
        <f t="shared" si="0"/>
        <v>-2.4687184</v>
      </c>
    </row>
    <row r="24" spans="1:3" ht="12.75">
      <c r="A24" s="1">
        <v>1.1328</v>
      </c>
      <c r="B24" s="3">
        <f t="shared" si="0"/>
        <v>143.18592</v>
      </c>
      <c r="C24" t="s">
        <v>54</v>
      </c>
    </row>
    <row r="25" spans="1:2" ht="12.75">
      <c r="A25" s="1">
        <v>0.50781</v>
      </c>
      <c r="B25" s="3">
        <f t="shared" si="0"/>
        <v>64.187184</v>
      </c>
    </row>
    <row r="26" spans="1:2" ht="12.75">
      <c r="A26" s="1">
        <v>0.74219</v>
      </c>
      <c r="B26" s="3">
        <f t="shared" si="0"/>
        <v>93.81281600000001</v>
      </c>
    </row>
    <row r="27" spans="1:2" ht="12.75">
      <c r="A27" s="1">
        <v>0.85938</v>
      </c>
      <c r="B27" s="3">
        <f t="shared" si="0"/>
        <v>108.62563200000001</v>
      </c>
    </row>
    <row r="28" spans="1:2" ht="12.75">
      <c r="A28" s="1">
        <v>1.1914</v>
      </c>
      <c r="B28" s="3">
        <f t="shared" si="0"/>
        <v>150.59296</v>
      </c>
    </row>
    <row r="29" spans="1:2" ht="12.75">
      <c r="A29" s="1">
        <v>1.3086</v>
      </c>
      <c r="B29" s="3">
        <f t="shared" si="0"/>
        <v>165.40704</v>
      </c>
    </row>
    <row r="30" spans="1:2" ht="12.75">
      <c r="A30" s="1">
        <v>1.3281</v>
      </c>
      <c r="B30" s="3">
        <f t="shared" si="0"/>
        <v>167.87184000000002</v>
      </c>
    </row>
    <row r="31" spans="1:2" ht="12.75">
      <c r="A31" s="1">
        <v>1.3086</v>
      </c>
      <c r="B31" s="3">
        <f t="shared" si="0"/>
        <v>165.40704</v>
      </c>
    </row>
    <row r="32" spans="1:2" ht="12.75">
      <c r="A32" s="1">
        <v>1.3086</v>
      </c>
      <c r="B32" s="3">
        <f t="shared" si="0"/>
        <v>165.40704</v>
      </c>
    </row>
    <row r="33" spans="1:2" ht="12.75">
      <c r="A33" s="1">
        <v>1.3281</v>
      </c>
      <c r="B33" s="3">
        <f t="shared" si="0"/>
        <v>167.87184000000002</v>
      </c>
    </row>
    <row r="34" spans="1:2" ht="12.75">
      <c r="A34" s="1">
        <v>1.3281</v>
      </c>
      <c r="B34" s="3">
        <f t="shared" si="0"/>
        <v>167.87184000000002</v>
      </c>
    </row>
    <row r="35" spans="1:2" ht="12.75">
      <c r="A35" s="1">
        <v>1.3281</v>
      </c>
      <c r="B35" s="3">
        <f t="shared" si="0"/>
        <v>167.87184000000002</v>
      </c>
    </row>
    <row r="36" spans="1:2" ht="12.75">
      <c r="A36" s="1">
        <v>1.3281</v>
      </c>
      <c r="B36" s="3">
        <f t="shared" si="0"/>
        <v>167.87184000000002</v>
      </c>
    </row>
    <row r="37" spans="1:2" ht="12.75">
      <c r="A37" s="1">
        <v>1.3281</v>
      </c>
      <c r="B37" s="3">
        <f t="shared" si="0"/>
        <v>167.87184000000002</v>
      </c>
    </row>
    <row r="38" spans="1:2" ht="12.75">
      <c r="A38" s="1">
        <v>1.3281</v>
      </c>
      <c r="B38" s="3">
        <f t="shared" si="0"/>
        <v>167.87184000000002</v>
      </c>
    </row>
    <row r="39" spans="1:2" ht="12.75">
      <c r="A39" s="1">
        <v>1.3281</v>
      </c>
      <c r="B39" s="3">
        <f t="shared" si="0"/>
        <v>167.87184000000002</v>
      </c>
    </row>
    <row r="40" spans="1:2" ht="12.75">
      <c r="A40" s="1">
        <v>1.3086</v>
      </c>
      <c r="B40" s="3">
        <f t="shared" si="0"/>
        <v>165.40704</v>
      </c>
    </row>
    <row r="41" spans="1:2" ht="12.75">
      <c r="A41" s="1">
        <v>1.3086</v>
      </c>
      <c r="B41" s="3">
        <f t="shared" si="0"/>
        <v>165.40704</v>
      </c>
    </row>
    <row r="42" spans="1:2" ht="12.75">
      <c r="A42" s="1">
        <v>1.2891</v>
      </c>
      <c r="B42" s="3">
        <f t="shared" si="0"/>
        <v>162.94224</v>
      </c>
    </row>
    <row r="43" spans="1:2" ht="12.75">
      <c r="A43" s="1">
        <v>1.2695</v>
      </c>
      <c r="B43" s="3">
        <f t="shared" si="0"/>
        <v>160.46480000000003</v>
      </c>
    </row>
    <row r="44" spans="1:2" ht="12.75">
      <c r="A44" s="1">
        <v>1.25</v>
      </c>
      <c r="B44" s="3">
        <f t="shared" si="0"/>
        <v>158</v>
      </c>
    </row>
    <row r="45" spans="1:2" ht="12.75">
      <c r="A45" s="1">
        <v>1.25</v>
      </c>
      <c r="B45" s="3">
        <f t="shared" si="0"/>
        <v>158</v>
      </c>
    </row>
    <row r="46" spans="1:2" ht="12.75">
      <c r="A46" s="1">
        <v>1.25</v>
      </c>
      <c r="B46" s="3">
        <f t="shared" si="0"/>
        <v>158</v>
      </c>
    </row>
    <row r="47" spans="1:2" ht="12.75">
      <c r="A47" s="1">
        <v>1.25</v>
      </c>
      <c r="B47" s="3">
        <f t="shared" si="0"/>
        <v>158</v>
      </c>
    </row>
    <row r="48" spans="1:2" ht="12.75">
      <c r="A48" s="1">
        <v>1.2305</v>
      </c>
      <c r="B48" s="3">
        <f t="shared" si="0"/>
        <v>155.5352</v>
      </c>
    </row>
    <row r="49" spans="1:2" ht="12.75">
      <c r="A49" s="1">
        <v>1.2305</v>
      </c>
      <c r="B49" s="3">
        <f t="shared" si="0"/>
        <v>155.5352</v>
      </c>
    </row>
    <row r="50" spans="1:2" ht="12.75">
      <c r="A50" s="1">
        <v>1.2305</v>
      </c>
      <c r="B50" s="3">
        <f t="shared" si="0"/>
        <v>155.5352</v>
      </c>
    </row>
    <row r="51" spans="1:2" ht="12.75">
      <c r="A51" s="1">
        <v>1.2305</v>
      </c>
      <c r="B51" s="3">
        <f t="shared" si="0"/>
        <v>155.5352</v>
      </c>
    </row>
    <row r="52" spans="1:2" ht="12.75">
      <c r="A52" s="1">
        <v>1.2305</v>
      </c>
      <c r="B52" s="3">
        <f t="shared" si="0"/>
        <v>155.5352</v>
      </c>
    </row>
    <row r="53" spans="1:2" ht="12.75">
      <c r="A53" s="1">
        <v>1.2305</v>
      </c>
      <c r="B53" s="3">
        <f t="shared" si="0"/>
        <v>155.5352</v>
      </c>
    </row>
    <row r="54" spans="1:2" ht="12.75">
      <c r="A54" s="1">
        <v>1.2305</v>
      </c>
      <c r="B54" s="3">
        <f t="shared" si="0"/>
        <v>155.5352</v>
      </c>
    </row>
    <row r="55" spans="1:2" ht="12.75">
      <c r="A55" s="1">
        <v>1.2109</v>
      </c>
      <c r="B55" s="3">
        <f t="shared" si="0"/>
        <v>153.05776000000003</v>
      </c>
    </row>
    <row r="56" spans="1:2" ht="12.75">
      <c r="A56" s="1">
        <v>1.2109</v>
      </c>
      <c r="B56" s="3">
        <f t="shared" si="0"/>
        <v>153.05776000000003</v>
      </c>
    </row>
    <row r="57" spans="1:2" ht="12.75">
      <c r="A57" s="1">
        <v>1.2109</v>
      </c>
      <c r="B57" s="3">
        <f t="shared" si="0"/>
        <v>153.05776000000003</v>
      </c>
    </row>
    <row r="58" spans="1:2" ht="12.75">
      <c r="A58" s="1">
        <v>1.1914</v>
      </c>
      <c r="B58" s="3">
        <f t="shared" si="0"/>
        <v>150.59296</v>
      </c>
    </row>
    <row r="59" spans="1:2" ht="12.75">
      <c r="A59" s="1">
        <v>1.1914</v>
      </c>
      <c r="B59" s="3">
        <f t="shared" si="0"/>
        <v>150.59296</v>
      </c>
    </row>
    <row r="60" spans="1:2" ht="12.75">
      <c r="A60" s="1">
        <v>1.1914</v>
      </c>
      <c r="B60" s="3">
        <f t="shared" si="0"/>
        <v>150.59296</v>
      </c>
    </row>
    <row r="61" spans="1:2" ht="12.75">
      <c r="A61" s="1">
        <v>1.1914</v>
      </c>
      <c r="B61" s="3">
        <f t="shared" si="0"/>
        <v>150.59296</v>
      </c>
    </row>
    <row r="62" spans="1:2" ht="12.75">
      <c r="A62" s="1">
        <v>1.1719</v>
      </c>
      <c r="B62" s="3">
        <f t="shared" si="0"/>
        <v>148.12816</v>
      </c>
    </row>
    <row r="63" spans="1:2" ht="12.75">
      <c r="A63" s="1">
        <v>1.1719</v>
      </c>
      <c r="B63" s="3">
        <f t="shared" si="0"/>
        <v>148.12816</v>
      </c>
    </row>
    <row r="64" spans="1:2" ht="12.75">
      <c r="A64" s="1">
        <v>1.1719</v>
      </c>
      <c r="B64" s="3">
        <f t="shared" si="0"/>
        <v>148.12816</v>
      </c>
    </row>
    <row r="65" spans="1:2" ht="12.75">
      <c r="A65" s="1">
        <v>1.1719</v>
      </c>
      <c r="B65" s="3">
        <f t="shared" si="0"/>
        <v>148.12816</v>
      </c>
    </row>
    <row r="66" spans="1:2" ht="12.75">
      <c r="A66" s="1">
        <v>1.1719</v>
      </c>
      <c r="B66" s="3">
        <f t="shared" si="0"/>
        <v>148.12816</v>
      </c>
    </row>
    <row r="67" spans="1:2" ht="12.75">
      <c r="A67" s="1">
        <v>1.1719</v>
      </c>
      <c r="B67" s="3">
        <f t="shared" si="0"/>
        <v>148.12816</v>
      </c>
    </row>
    <row r="68" spans="1:2" ht="12.75">
      <c r="A68" s="1">
        <v>1.1719</v>
      </c>
      <c r="B68" s="3">
        <f t="shared" si="0"/>
        <v>148.12816</v>
      </c>
    </row>
    <row r="69" spans="1:2" ht="12.75">
      <c r="A69" s="1">
        <v>1.1719</v>
      </c>
      <c r="B69" s="3">
        <f t="shared" si="0"/>
        <v>148.12816</v>
      </c>
    </row>
    <row r="70" spans="1:2" ht="12.75">
      <c r="A70" s="1">
        <v>1.1523</v>
      </c>
      <c r="B70" s="3">
        <f t="shared" si="0"/>
        <v>145.65072</v>
      </c>
    </row>
    <row r="71" spans="1:2" ht="12.75">
      <c r="A71" s="1">
        <v>1.1523</v>
      </c>
      <c r="B71" s="3">
        <f t="shared" si="0"/>
        <v>145.65072</v>
      </c>
    </row>
    <row r="72" spans="1:2" ht="12.75">
      <c r="A72" s="1">
        <v>1.1523</v>
      </c>
      <c r="B72" s="3">
        <f t="shared" si="0"/>
        <v>145.65072</v>
      </c>
    </row>
    <row r="73" spans="1:2" ht="12.75">
      <c r="A73" s="1">
        <v>1.1523</v>
      </c>
      <c r="B73" s="3">
        <f t="shared" si="0"/>
        <v>145.65072</v>
      </c>
    </row>
    <row r="74" spans="1:2" ht="12.75">
      <c r="A74" s="1">
        <v>1.1523</v>
      </c>
      <c r="B74" s="3">
        <f t="shared" si="0"/>
        <v>145.65072</v>
      </c>
    </row>
    <row r="75" spans="1:2" ht="12.75">
      <c r="A75" s="1">
        <v>1.1523</v>
      </c>
      <c r="B75" s="3">
        <f aca="true" t="shared" si="1" ref="B75:B120">(A75*126.4)</f>
        <v>145.65072</v>
      </c>
    </row>
    <row r="76" spans="1:2" ht="12.75">
      <c r="A76" s="1">
        <v>1.1523</v>
      </c>
      <c r="B76" s="3">
        <f t="shared" si="1"/>
        <v>145.65072</v>
      </c>
    </row>
    <row r="77" spans="1:2" ht="12.75">
      <c r="A77" s="1">
        <v>1.1523</v>
      </c>
      <c r="B77" s="3">
        <f t="shared" si="1"/>
        <v>145.65072</v>
      </c>
    </row>
    <row r="78" spans="1:2" ht="12.75">
      <c r="A78" s="1">
        <v>1.1523</v>
      </c>
      <c r="B78" s="3">
        <f t="shared" si="1"/>
        <v>145.65072</v>
      </c>
    </row>
    <row r="79" spans="1:2" ht="12.75">
      <c r="A79" s="1">
        <v>1.1523</v>
      </c>
      <c r="B79" s="3">
        <f t="shared" si="1"/>
        <v>145.65072</v>
      </c>
    </row>
    <row r="80" spans="1:2" ht="12.75">
      <c r="A80" s="1">
        <v>1.1523</v>
      </c>
      <c r="B80" s="3">
        <f t="shared" si="1"/>
        <v>145.65072</v>
      </c>
    </row>
    <row r="81" spans="1:2" ht="12.75">
      <c r="A81" s="1">
        <v>1.1523</v>
      </c>
      <c r="B81" s="3">
        <f t="shared" si="1"/>
        <v>145.65072</v>
      </c>
    </row>
    <row r="82" spans="1:2" ht="12.75">
      <c r="A82" s="1">
        <v>1.1328</v>
      </c>
      <c r="B82" s="3">
        <f t="shared" si="1"/>
        <v>143.18592</v>
      </c>
    </row>
    <row r="83" spans="1:2" ht="12.75">
      <c r="A83" s="1">
        <v>1.1328</v>
      </c>
      <c r="B83" s="3">
        <f t="shared" si="1"/>
        <v>143.18592</v>
      </c>
    </row>
    <row r="84" spans="1:2" ht="12.75">
      <c r="A84" s="1">
        <v>1.1328</v>
      </c>
      <c r="B84" s="3">
        <f t="shared" si="1"/>
        <v>143.18592</v>
      </c>
    </row>
    <row r="85" spans="1:2" ht="12.75">
      <c r="A85" s="1">
        <v>1.1133</v>
      </c>
      <c r="B85" s="3">
        <f t="shared" si="1"/>
        <v>140.72112</v>
      </c>
    </row>
    <row r="86" spans="1:2" ht="12.75">
      <c r="A86" s="1">
        <v>1.0938</v>
      </c>
      <c r="B86" s="3">
        <f t="shared" si="1"/>
        <v>138.25632000000002</v>
      </c>
    </row>
    <row r="87" spans="1:2" ht="12.75">
      <c r="A87" s="1">
        <v>1.0938</v>
      </c>
      <c r="B87" s="3">
        <f t="shared" si="1"/>
        <v>138.25632000000002</v>
      </c>
    </row>
    <row r="88" spans="1:2" ht="12.75">
      <c r="A88" s="1">
        <v>1.0938</v>
      </c>
      <c r="B88" s="3">
        <f t="shared" si="1"/>
        <v>138.25632000000002</v>
      </c>
    </row>
    <row r="89" spans="1:2" ht="12.75">
      <c r="A89" s="1">
        <v>1.0938</v>
      </c>
      <c r="B89" s="3">
        <f t="shared" si="1"/>
        <v>138.25632000000002</v>
      </c>
    </row>
    <row r="90" spans="1:2" ht="12.75">
      <c r="A90" s="1">
        <v>1.0938</v>
      </c>
      <c r="B90" s="3">
        <f t="shared" si="1"/>
        <v>138.25632000000002</v>
      </c>
    </row>
    <row r="91" spans="1:2" ht="12.75">
      <c r="A91" s="1">
        <v>1.0938</v>
      </c>
      <c r="B91" s="3">
        <f t="shared" si="1"/>
        <v>138.25632000000002</v>
      </c>
    </row>
    <row r="92" spans="1:2" ht="12.75">
      <c r="A92" s="1">
        <v>1.0938</v>
      </c>
      <c r="B92" s="3">
        <f t="shared" si="1"/>
        <v>138.25632000000002</v>
      </c>
    </row>
    <row r="93" spans="1:2" ht="12.75">
      <c r="A93" s="1">
        <v>1.0742</v>
      </c>
      <c r="B93" s="3">
        <f t="shared" si="1"/>
        <v>135.77888000000002</v>
      </c>
    </row>
    <row r="94" spans="1:2" ht="12.75">
      <c r="A94" s="1">
        <v>1.0547</v>
      </c>
      <c r="B94" s="3">
        <f t="shared" si="1"/>
        <v>133.31408</v>
      </c>
    </row>
    <row r="95" spans="1:2" ht="12.75">
      <c r="A95" s="1">
        <v>1.0156</v>
      </c>
      <c r="B95" s="3">
        <f t="shared" si="1"/>
        <v>128.37184000000002</v>
      </c>
    </row>
    <row r="96" spans="1:2" ht="12.75">
      <c r="A96" s="1">
        <v>0.99609</v>
      </c>
      <c r="B96" s="3">
        <f t="shared" si="1"/>
        <v>125.905776</v>
      </c>
    </row>
    <row r="97" spans="1:2" ht="12.75">
      <c r="A97" s="1">
        <v>0.95703</v>
      </c>
      <c r="B97" s="3">
        <f t="shared" si="1"/>
        <v>120.96859200000002</v>
      </c>
    </row>
    <row r="98" spans="1:2" ht="12.75">
      <c r="A98" s="1">
        <v>0.91797</v>
      </c>
      <c r="B98" s="3">
        <f t="shared" si="1"/>
        <v>116.031408</v>
      </c>
    </row>
    <row r="99" spans="1:3" ht="12.75">
      <c r="A99" s="1">
        <v>0.85938</v>
      </c>
      <c r="B99" s="3">
        <f t="shared" si="1"/>
        <v>108.62563200000001</v>
      </c>
      <c r="C99" t="s">
        <v>8</v>
      </c>
    </row>
    <row r="100" spans="1:2" ht="12.75">
      <c r="A100" s="1">
        <v>0.80078</v>
      </c>
      <c r="B100" s="3">
        <f t="shared" si="1"/>
        <v>101.21859200000002</v>
      </c>
    </row>
    <row r="101" spans="1:2" ht="12.75">
      <c r="A101" s="1">
        <v>0.72266</v>
      </c>
      <c r="B101" s="3">
        <f t="shared" si="1"/>
        <v>91.344224</v>
      </c>
    </row>
    <row r="102" spans="1:2" ht="12.75">
      <c r="A102" s="1">
        <v>0.64453</v>
      </c>
      <c r="B102" s="3">
        <f t="shared" si="1"/>
        <v>81.46859200000002</v>
      </c>
    </row>
    <row r="103" spans="1:2" ht="12.75">
      <c r="A103" s="1">
        <v>0.56641</v>
      </c>
      <c r="B103" s="3">
        <f t="shared" si="1"/>
        <v>71.594224</v>
      </c>
    </row>
    <row r="104" spans="1:2" ht="12.75">
      <c r="A104" s="1">
        <v>0.50781</v>
      </c>
      <c r="B104" s="3">
        <f t="shared" si="1"/>
        <v>64.187184</v>
      </c>
    </row>
    <row r="105" spans="1:2" ht="12.75">
      <c r="A105" s="1">
        <v>0.44922</v>
      </c>
      <c r="B105" s="3">
        <f t="shared" si="1"/>
        <v>56.781408000000006</v>
      </c>
    </row>
    <row r="106" spans="1:2" ht="12.75">
      <c r="A106" s="1">
        <v>0.33203</v>
      </c>
      <c r="B106" s="3">
        <f t="shared" si="1"/>
        <v>41.968592</v>
      </c>
    </row>
    <row r="107" spans="1:2" ht="12.75">
      <c r="A107" s="1">
        <v>0.19531</v>
      </c>
      <c r="B107" s="3">
        <f t="shared" si="1"/>
        <v>24.687184000000002</v>
      </c>
    </row>
    <row r="108" spans="1:3" ht="12.75">
      <c r="A108" s="1">
        <v>0.11719</v>
      </c>
      <c r="B108" s="3">
        <f t="shared" si="1"/>
        <v>14.812816000000002</v>
      </c>
      <c r="C108" t="s">
        <v>55</v>
      </c>
    </row>
    <row r="109" spans="1:2" ht="12.75">
      <c r="A109" s="1">
        <v>0.058594</v>
      </c>
      <c r="B109" s="3">
        <f t="shared" si="1"/>
        <v>7.406281600000001</v>
      </c>
    </row>
    <row r="110" spans="1:2" ht="12.75">
      <c r="A110" s="1">
        <v>0.019531</v>
      </c>
      <c r="B110" s="3">
        <f t="shared" si="1"/>
        <v>2.4687184</v>
      </c>
    </row>
    <row r="111" spans="1:2" ht="12.75">
      <c r="A111" s="1">
        <v>0</v>
      </c>
      <c r="B111" s="3">
        <f t="shared" si="1"/>
        <v>0</v>
      </c>
    </row>
    <row r="112" spans="1:2" ht="12.75">
      <c r="A112" s="1">
        <v>0</v>
      </c>
      <c r="B112" s="3">
        <f t="shared" si="1"/>
        <v>0</v>
      </c>
    </row>
    <row r="113" spans="1:2" ht="12.75">
      <c r="A113" s="1">
        <v>0</v>
      </c>
      <c r="B113" s="3">
        <f t="shared" si="1"/>
        <v>0</v>
      </c>
    </row>
    <row r="114" spans="1:2" ht="12.75">
      <c r="A114" s="1">
        <v>0.019531</v>
      </c>
      <c r="B114" s="3">
        <f t="shared" si="1"/>
        <v>2.4687184</v>
      </c>
    </row>
    <row r="115" spans="1:2" ht="12.75">
      <c r="A115" s="1">
        <v>0</v>
      </c>
      <c r="B115" s="3">
        <f t="shared" si="1"/>
        <v>0</v>
      </c>
    </row>
    <row r="116" spans="1:2" ht="12.75">
      <c r="A116" s="1">
        <v>0</v>
      </c>
      <c r="B116" s="3">
        <f t="shared" si="1"/>
        <v>0</v>
      </c>
    </row>
    <row r="117" spans="1:2" ht="12.75">
      <c r="A117" s="1">
        <v>0</v>
      </c>
      <c r="B117" s="3">
        <f t="shared" si="1"/>
        <v>0</v>
      </c>
    </row>
    <row r="118" spans="1:2" ht="12.75">
      <c r="A118" s="1">
        <v>0</v>
      </c>
      <c r="B118" s="3">
        <f t="shared" si="1"/>
        <v>0</v>
      </c>
    </row>
    <row r="119" spans="1:2" ht="12.75">
      <c r="A119" s="1">
        <v>0</v>
      </c>
      <c r="B119" s="3">
        <f t="shared" si="1"/>
        <v>0</v>
      </c>
    </row>
    <row r="120" spans="1:2" ht="12.75">
      <c r="A120" s="1">
        <v>0</v>
      </c>
      <c r="B120" s="3">
        <f t="shared" si="1"/>
        <v>0</v>
      </c>
    </row>
    <row r="121" spans="1:2" ht="12.75">
      <c r="A121" s="1"/>
      <c r="B121" s="3"/>
    </row>
    <row r="122" spans="1:2" ht="12.75">
      <c r="A122" s="1"/>
      <c r="B122" s="3"/>
    </row>
    <row r="123" spans="1:2" ht="12.75">
      <c r="A123" s="1"/>
      <c r="B123" s="3"/>
    </row>
    <row r="124" spans="1:2" ht="12.75">
      <c r="A124" s="1"/>
      <c r="B124" s="3"/>
    </row>
    <row r="125" spans="1:2" ht="12.75">
      <c r="A125" s="1"/>
      <c r="B125" s="3"/>
    </row>
    <row r="126" spans="1:2" ht="12.75">
      <c r="A126" s="1"/>
      <c r="B126" s="3"/>
    </row>
    <row r="127" spans="1:2" ht="12.75">
      <c r="A127" s="1"/>
      <c r="B127" s="3"/>
    </row>
    <row r="128" spans="1:2" ht="12.75">
      <c r="A128" s="1"/>
      <c r="B128" s="3"/>
    </row>
    <row r="129" spans="1:2" ht="12.75">
      <c r="A129" s="1"/>
      <c r="B129" s="3"/>
    </row>
    <row r="130" spans="1:2" ht="12.75">
      <c r="A130" s="1"/>
      <c r="B130" s="3"/>
    </row>
    <row r="131" spans="1:2" ht="12.75">
      <c r="A131" s="1"/>
      <c r="B131" s="3"/>
    </row>
    <row r="132" spans="1:2" ht="12.75">
      <c r="A132" s="1"/>
      <c r="B132" s="3"/>
    </row>
    <row r="133" spans="1:2" ht="12.75">
      <c r="A133" s="1"/>
      <c r="B133" s="3"/>
    </row>
    <row r="134" spans="1:2" ht="12.75">
      <c r="A134" s="1"/>
      <c r="B134" s="3"/>
    </row>
    <row r="135" spans="1:2" ht="12.75">
      <c r="A135" s="1"/>
      <c r="B135" s="3"/>
    </row>
    <row r="136" spans="1:2" ht="12.75">
      <c r="A136" s="1"/>
      <c r="B136" s="3"/>
    </row>
    <row r="137" spans="1:2" ht="12.75">
      <c r="A137" s="1"/>
      <c r="B137" s="3"/>
    </row>
    <row r="138" spans="1:2" ht="12.75">
      <c r="A138" s="1"/>
      <c r="B138" s="3"/>
    </row>
    <row r="139" spans="1:2" ht="12.75">
      <c r="A139" s="1"/>
      <c r="B139" s="3"/>
    </row>
    <row r="140" spans="1:2" ht="12.75">
      <c r="A140" s="1"/>
      <c r="B140" s="3"/>
    </row>
    <row r="141" spans="1:2" ht="12.75">
      <c r="A141" s="1"/>
      <c r="B141" s="3"/>
    </row>
    <row r="142" spans="1:2" ht="12.75">
      <c r="A142" s="1"/>
      <c r="B142" s="3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3" ht="12.75">
      <c r="A153" s="1"/>
      <c r="B153" s="3"/>
      <c r="C153" t="s">
        <v>8</v>
      </c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3" ht="12.75">
      <c r="A212" s="1"/>
      <c r="B212" s="3"/>
      <c r="C212" t="s">
        <v>8</v>
      </c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2005-01-10T02:44:44Z</dcterms:modified>
  <cp:category/>
  <cp:version/>
  <cp:contentType/>
  <cp:contentStatus/>
</cp:coreProperties>
</file>