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<sst xmlns="http://schemas.openxmlformats.org/spreadsheetml/2006/main" count="119" uniqueCount="77">
  <si>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</si>
  <si>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</si>
  <si>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</si>
  <si>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</si>
  <si>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</si>
  <si>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</si>
  <si>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</si>
  <si>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</si>
  <si>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</si>
  <si>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</si>
  <si>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</si>
  <si>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</si>
  <si>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</si>
  <si>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</si>
  <si>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</si>
  <si>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</si>
  <si>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</si>
  <si>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</si>
  <si>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</si>
  <si>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</si>
  <si>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</si>
  <si>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</si>
  <si>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</si>
  <si>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</si>
  <si>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</si>
  <si>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</si>
  <si>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</si>
  <si>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</si>
  <si>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</si>
  <si>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</si>
  <si>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</si>
  <si>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</si>
  <si>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</si>
  <si>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</si>
  <si>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</si>
  <si>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</si>
  <si>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</si>
  <si>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</si>
  <si>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</si>
  <si>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</si>
  <si>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</si>
  <si>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</si>
  <si>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</si>
  <si>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</si>
  <si>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</si>
  <si>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</si>
  <si>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</si>
  <si>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</si>
  <si>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</si>
  <si>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</si>
  <si>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</si>
  <si>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</si>
  <si>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</si>
  <si>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</si>
  <si>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</si>
  <si>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</si>
  <si>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</si>
  <si>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</si>
  <si>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</si>
  <si>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</si>
  <si>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</si>
  <si>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</si>
  <si>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Data from Health-O-Meter bath scale</t>
  </si>
  <si>
    <t>Single uninhibited grain</t>
  </si>
  <si>
    <t>Events from video</t>
  </si>
  <si>
    <t>Ignitor fires</t>
  </si>
  <si>
    <t>Thrust begins</t>
  </si>
  <si>
    <t>Thrust ends</t>
  </si>
  <si>
    <t>Ignition lag:</t>
  </si>
  <si>
    <t>seconds</t>
  </si>
  <si>
    <t>38-240 static test on piggybacked test stands, Load Cell A stand fastened to bathroom scale with screws.</t>
  </si>
  <si>
    <t>1-23-05A2</t>
  </si>
  <si>
    <t>1-23-05B1</t>
  </si>
  <si>
    <t>This data from bathroom scale</t>
  </si>
  <si>
    <t>Using steel washer in front of nozzle</t>
  </si>
  <si>
    <t>This data from "Health-O-Matic" bathroom scale converted to digital test stand</t>
  </si>
  <si>
    <t>not continuous at 1 atm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</si>
</sst>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>
                <c:ptCount val="89"/>
                <c:pt idx="0">
                  <c:v>-3.8090000000101654E-05</c:v>
                </c:pt>
                <c:pt idx="1">
                  <c:v>-3.8090000000101654E-05</c:v>
                </c:pt>
                <c:pt idx="2">
                  <c:v>-3.8090000000101654E-05</c:v>
                </c:pt>
                <c:pt idx="3">
                  <c:v>-3.8090000000101654E-05</c:v>
                </c:pt>
                <c:pt idx="4">
                  <c:v>-3.8090000000101654E-05</c:v>
                </c:pt>
                <c:pt idx="5">
                  <c:v>-3.8090000000101654E-05</c:v>
                </c:pt>
                <c:pt idx="6">
                  <c:v>-3.8090000000101654E-05</c:v>
                </c:pt>
                <c:pt idx="7">
                  <c:v>-3.8090000000101654E-05</c:v>
                </c:pt>
                <c:pt idx="8">
                  <c:v>-3.8090000000101654E-05</c:v>
                </c:pt>
                <c:pt idx="9">
                  <c:v>-3.8090000000101654E-05</c:v>
                </c:pt>
                <c:pt idx="10">
                  <c:v>3.56983809</c:v>
                </c:pt>
                <c:pt idx="11">
                  <c:v>3.56983809</c:v>
                </c:pt>
                <c:pt idx="12">
                  <c:v>7.13980566</c:v>
                </c:pt>
                <c:pt idx="13">
                  <c:v>10.709681840000002</c:v>
                </c:pt>
                <c:pt idx="14">
                  <c:v>10.709681840000002</c:v>
                </c:pt>
                <c:pt idx="15">
                  <c:v>7.13980566</c:v>
                </c:pt>
                <c:pt idx="16">
                  <c:v>5.35486757</c:v>
                </c:pt>
                <c:pt idx="17">
                  <c:v>5.35486757</c:v>
                </c:pt>
                <c:pt idx="18">
                  <c:v>5.35486757</c:v>
                </c:pt>
                <c:pt idx="19">
                  <c:v>7.13980566</c:v>
                </c:pt>
                <c:pt idx="20">
                  <c:v>8.92474375</c:v>
                </c:pt>
                <c:pt idx="21">
                  <c:v>17.8494342</c:v>
                </c:pt>
                <c:pt idx="22">
                  <c:v>32.1291217</c:v>
                </c:pt>
                <c:pt idx="23">
                  <c:v>48.193655899999996</c:v>
                </c:pt>
                <c:pt idx="24">
                  <c:v>66.0439507</c:v>
                </c:pt>
                <c:pt idx="25">
                  <c:v>73.1833375</c:v>
                </c:pt>
                <c:pt idx="26">
                  <c:v>69.6136441</c:v>
                </c:pt>
                <c:pt idx="27">
                  <c:v>71.39849079999999</c:v>
                </c:pt>
                <c:pt idx="28">
                  <c:v>69.6136441</c:v>
                </c:pt>
                <c:pt idx="29">
                  <c:v>69.6136441</c:v>
                </c:pt>
                <c:pt idx="30">
                  <c:v>69.6136441</c:v>
                </c:pt>
                <c:pt idx="31">
                  <c:v>73.1833375</c:v>
                </c:pt>
                <c:pt idx="32">
                  <c:v>71.39849079999999</c:v>
                </c:pt>
                <c:pt idx="33">
                  <c:v>69.6136441</c:v>
                </c:pt>
                <c:pt idx="34">
                  <c:v>67.82879739999998</c:v>
                </c:pt>
                <c:pt idx="35">
                  <c:v>69.6136441</c:v>
                </c:pt>
                <c:pt idx="36">
                  <c:v>69.6136441</c:v>
                </c:pt>
                <c:pt idx="37">
                  <c:v>74.9681842</c:v>
                </c:pt>
                <c:pt idx="38">
                  <c:v>66.0439507</c:v>
                </c:pt>
                <c:pt idx="39">
                  <c:v>69.6136441</c:v>
                </c:pt>
                <c:pt idx="40">
                  <c:v>67.82879739999998</c:v>
                </c:pt>
                <c:pt idx="41">
                  <c:v>66.0439507</c:v>
                </c:pt>
                <c:pt idx="42">
                  <c:v>66.0439507</c:v>
                </c:pt>
                <c:pt idx="43">
                  <c:v>64.2581901</c:v>
                </c:pt>
                <c:pt idx="44">
                  <c:v>64.2581901</c:v>
                </c:pt>
                <c:pt idx="45">
                  <c:v>64.2581901</c:v>
                </c:pt>
                <c:pt idx="46">
                  <c:v>64.2581901</c:v>
                </c:pt>
                <c:pt idx="47">
                  <c:v>64.2581901</c:v>
                </c:pt>
                <c:pt idx="48">
                  <c:v>62.4733434</c:v>
                </c:pt>
                <c:pt idx="49">
                  <c:v>62.4733434</c:v>
                </c:pt>
                <c:pt idx="50">
                  <c:v>60.6884967</c:v>
                </c:pt>
                <c:pt idx="51">
                  <c:v>58.90365</c:v>
                </c:pt>
                <c:pt idx="52">
                  <c:v>58.90365</c:v>
                </c:pt>
                <c:pt idx="53">
                  <c:v>58.90365</c:v>
                </c:pt>
                <c:pt idx="54">
                  <c:v>58.90365</c:v>
                </c:pt>
                <c:pt idx="55">
                  <c:v>60.6884967</c:v>
                </c:pt>
                <c:pt idx="56">
                  <c:v>58.90365</c:v>
                </c:pt>
                <c:pt idx="57">
                  <c:v>57.118803299999996</c:v>
                </c:pt>
                <c:pt idx="58">
                  <c:v>58.90365</c:v>
                </c:pt>
                <c:pt idx="59">
                  <c:v>57.118803299999996</c:v>
                </c:pt>
                <c:pt idx="60">
                  <c:v>55.3339566</c:v>
                </c:pt>
                <c:pt idx="61">
                  <c:v>58.90365</c:v>
                </c:pt>
                <c:pt idx="62">
                  <c:v>62.4733434</c:v>
                </c:pt>
                <c:pt idx="63">
                  <c:v>62.4733434</c:v>
                </c:pt>
                <c:pt idx="64">
                  <c:v>60.6884967</c:v>
                </c:pt>
                <c:pt idx="65">
                  <c:v>60.6884967</c:v>
                </c:pt>
                <c:pt idx="66">
                  <c:v>57.118803299999996</c:v>
                </c:pt>
                <c:pt idx="67">
                  <c:v>57.118803299999996</c:v>
                </c:pt>
                <c:pt idx="68">
                  <c:v>55.3339566</c:v>
                </c:pt>
                <c:pt idx="69">
                  <c:v>51.7642632</c:v>
                </c:pt>
                <c:pt idx="70">
                  <c:v>49.978502600000006</c:v>
                </c:pt>
                <c:pt idx="71">
                  <c:v>44.6239625</c:v>
                </c:pt>
                <c:pt idx="72">
                  <c:v>41.0542691</c:v>
                </c:pt>
                <c:pt idx="73">
                  <c:v>37.4845757</c:v>
                </c:pt>
                <c:pt idx="74">
                  <c:v>35.6988151</c:v>
                </c:pt>
                <c:pt idx="75">
                  <c:v>24.989734900000002</c:v>
                </c:pt>
                <c:pt idx="76">
                  <c:v>14.2797408</c:v>
                </c:pt>
                <c:pt idx="77">
                  <c:v>10.709681840000002</c:v>
                </c:pt>
                <c:pt idx="78">
                  <c:v>3.56983809</c:v>
                </c:pt>
                <c:pt idx="79">
                  <c:v>-3.8090000000101654E-05</c:v>
                </c:pt>
                <c:pt idx="80">
                  <c:v>-3.8090000000101654E-05</c:v>
                </c:pt>
                <c:pt idx="81">
                  <c:v>-3.8090000000101654E-05</c:v>
                </c:pt>
                <c:pt idx="82">
                  <c:v>-3.8090000000101654E-05</c:v>
                </c:pt>
                <c:pt idx="83">
                  <c:v>-3.8090000000101654E-05</c:v>
                </c:pt>
                <c:pt idx="84">
                  <c:v>-3.8090000000101654E-05</c:v>
                </c:pt>
                <c:pt idx="85">
                  <c:v>-3.8090000000101654E-05</c:v>
                </c:pt>
                <c:pt idx="86">
                  <c:v>-1.7850675700000003</c:v>
                </c:pt>
                <c:pt idx="87">
                  <c:v>-1.7850675700000003</c:v>
                </c:pt>
                <c:pt idx="88">
                  <c:v>-1.7850675700000003</c:v>
                </c:pt>
              </c:numCache>
            </c:numRef>
          </c:val>
          <c:smooth val="0"/>
        </c:ser>
        <c:axId val="52245426"/>
        <c:axId val="446787"/>
      </c:line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4542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/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19050</xdr:rowOff>
    </xdr:from>
    <xdr:to>
      <xdr:col>2</xdr:col>
      <xdr:colOff>200025</xdr:colOff>
      <xdr:row>23</xdr:row>
      <xdr:rowOff>133350</xdr:rowOff>
    </xdr:to>
    <xdr:grpSp>
      <xdr:nvGrpSpPr>
        <xdr:cNvPr id="2" name="Group 18"/>
        <xdr:cNvGrpSpPr>
          <a:grpSpLocks/>
        </xdr:cNvGrpSpPr>
      </xdr:nvGrpSpPr>
      <xdr:grpSpPr>
        <a:xfrm>
          <a:off x="1104900" y="3581400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523875</xdr:colOff>
      <xdr:row>22</xdr:row>
      <xdr:rowOff>0</xdr:rowOff>
    </xdr:from>
    <xdr:to>
      <xdr:col>6</xdr:col>
      <xdr:colOff>333375</xdr:colOff>
      <xdr:row>24</xdr:row>
      <xdr:rowOff>0</xdr:rowOff>
    </xdr:to>
    <xdr:grpSp>
      <xdr:nvGrpSpPr>
        <xdr:cNvPr id="5" name="Group 17"/>
        <xdr:cNvGrpSpPr>
          <a:grpSpLocks/>
        </xdr:cNvGrpSpPr>
      </xdr:nvGrpSpPr>
      <xdr:grpSpPr>
        <a:xfrm>
          <a:off x="3981450" y="3562350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72</v>
      </c>
      <c r="C1" t="s">
        <v>70</v>
      </c>
    </row>
    <row r="2" ht="12.75">
      <c r="C2" t="s">
        <v>73</v>
      </c>
    </row>
    <row r="5" ht="12.75">
      <c r="C5" t="s">
        <v>8</v>
      </c>
    </row>
    <row r="6" ht="12.75">
      <c r="C6" t="s">
        <v>8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63</v>
      </c>
    </row>
    <row r="11" spans="9:10" ht="12.75">
      <c r="I11" t="s">
        <v>16</v>
      </c>
      <c r="J11" t="s">
        <v>71</v>
      </c>
    </row>
    <row r="12" spans="9:10" ht="12.75">
      <c r="I12" t="s">
        <v>17</v>
      </c>
      <c r="J12" t="s">
        <v>76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3.49</v>
      </c>
      <c r="K14" t="s">
        <v>8</v>
      </c>
      <c r="M14" s="2">
        <f>SUM(J14:L14)</f>
        <v>3.49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f>(1.233+1.267)/2</f>
        <v>1.25</v>
      </c>
      <c r="K15" t="s">
        <v>8</v>
      </c>
      <c r="M15" s="2">
        <f>AVERAGE(J15:L15)</f>
        <v>1.25</v>
      </c>
      <c r="N15" t="s">
        <v>13</v>
      </c>
      <c r="O15" t="s">
        <v>8</v>
      </c>
    </row>
    <row r="16" spans="9:14" ht="12.75">
      <c r="I16" t="s">
        <v>19</v>
      </c>
      <c r="J16">
        <v>0.357</v>
      </c>
      <c r="K16" t="s">
        <v>8</v>
      </c>
      <c r="M16" s="2">
        <f>AVERAGE(J16:L16)</f>
        <v>0.357</v>
      </c>
      <c r="N16" t="s">
        <v>61</v>
      </c>
    </row>
    <row r="17" spans="9:15" ht="12.75">
      <c r="I17" t="s">
        <v>57</v>
      </c>
      <c r="J17">
        <v>109.2</v>
      </c>
      <c r="M17" s="2">
        <f>SUM(J17:L17)</f>
        <v>109.2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0.4465</v>
      </c>
      <c r="K18" t="s">
        <v>8</v>
      </c>
      <c r="M18" s="2">
        <f>AVERAGE(J18:L18)</f>
        <v>0.4465</v>
      </c>
      <c r="N18" t="s">
        <v>13</v>
      </c>
    </row>
    <row r="19" spans="9:15" ht="12.75">
      <c r="I19" t="s">
        <v>47</v>
      </c>
      <c r="J19">
        <v>109.2</v>
      </c>
      <c r="K19" t="s">
        <v>8</v>
      </c>
      <c r="M19" s="2">
        <f>SUM(J19:L19)</f>
        <v>109.2</v>
      </c>
      <c r="N19" t="s">
        <v>26</v>
      </c>
      <c r="O19" t="s">
        <v>8</v>
      </c>
    </row>
    <row r="21" ht="12.75">
      <c r="I21" t="s">
        <v>11</v>
      </c>
    </row>
    <row r="22" spans="9:12" ht="12.75">
      <c r="I22" t="s">
        <v>21</v>
      </c>
      <c r="J22" s="1">
        <v>0.281</v>
      </c>
      <c r="K22" t="s">
        <v>13</v>
      </c>
      <c r="L22" t="s">
        <v>74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318</v>
      </c>
      <c r="K27">
        <v>1200</v>
      </c>
      <c r="L27" t="s">
        <v>58</v>
      </c>
      <c r="M27" t="s">
        <v>50</v>
      </c>
    </row>
    <row r="28" spans="9:14" ht="12.75">
      <c r="I28" t="s">
        <v>24</v>
      </c>
      <c r="J28">
        <v>318</v>
      </c>
      <c r="K28">
        <v>1200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249</v>
      </c>
      <c r="K29">
        <v>875</v>
      </c>
      <c r="L29" t="s">
        <v>8</v>
      </c>
      <c r="M29" t="s">
        <v>39</v>
      </c>
      <c r="N29">
        <f>C32/N28</f>
        <v>1208.8557227039905</v>
      </c>
    </row>
    <row r="30" spans="9:13" ht="12.75">
      <c r="I30" t="s">
        <v>40</v>
      </c>
      <c r="J30">
        <f>(J18/C34)/2</f>
        <v>0.46189655172413796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74.9681842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AVERAGE(Data!B30:B88)</f>
        <v>56.05985962508476</v>
      </c>
      <c r="D33" t="s">
        <v>31</v>
      </c>
      <c r="F33" t="s">
        <v>8</v>
      </c>
      <c r="G33" t="s">
        <v>8</v>
      </c>
      <c r="H33" t="s">
        <v>75</v>
      </c>
    </row>
    <row r="34" spans="1:8" ht="12.75">
      <c r="A34" t="s">
        <v>0</v>
      </c>
      <c r="C34" s="2">
        <f>(88-30)/120</f>
        <v>0.48333333333333334</v>
      </c>
      <c r="D34" t="s">
        <v>35</v>
      </c>
      <c r="H34" t="s">
        <v>28</v>
      </c>
    </row>
    <row r="35" spans="1:6" ht="12.75">
      <c r="A35" t="s">
        <v>3</v>
      </c>
      <c r="C35" s="2">
        <f>((SUM(Data!B30:B88))/120)</f>
        <v>27.562764315666676</v>
      </c>
      <c r="D35" t="s">
        <v>4</v>
      </c>
      <c r="F35" t="s">
        <v>8</v>
      </c>
    </row>
    <row r="36" spans="3:12" ht="12.75">
      <c r="C36" s="2">
        <f>C35*4.448</f>
        <v>122.5991756760854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0.1092</v>
      </c>
      <c r="D37" t="s">
        <v>56</v>
      </c>
      <c r="G37" t="s">
        <v>60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0.24077258896679454</v>
      </c>
      <c r="D38" t="s">
        <v>9</v>
      </c>
      <c r="H38">
        <v>3.15</v>
      </c>
      <c r="I38" s="4">
        <v>0.039</v>
      </c>
      <c r="J38">
        <f aca="true" t="shared" si="0" ref="J38:J47">(I38)/H38</f>
        <v>0.012380952380952381</v>
      </c>
      <c r="K38">
        <f aca="true" t="shared" si="1" ref="K38:K47">1/J38</f>
        <v>80.76923076923076</v>
      </c>
      <c r="L38">
        <f>1/((I38-I37)/H38)</f>
        <v>80.76923076923076</v>
      </c>
    </row>
    <row r="39" spans="1:12" ht="12.75">
      <c r="A39" t="s">
        <v>7</v>
      </c>
      <c r="C39" s="2">
        <f>(C36/C37)/9.8</f>
        <v>114.56153815885978</v>
      </c>
      <c r="D39" t="s">
        <v>1</v>
      </c>
      <c r="H39">
        <v>13.15</v>
      </c>
      <c r="I39" s="4">
        <v>0.156</v>
      </c>
      <c r="J39">
        <f t="shared" si="0"/>
        <v>0.011863117870722433</v>
      </c>
      <c r="K39">
        <f t="shared" si="1"/>
        <v>84.2948717948718</v>
      </c>
      <c r="L39">
        <f>1/((I39-I37)/H39)</f>
        <v>84.2948717948718</v>
      </c>
    </row>
    <row r="40" spans="8:12" ht="12.75">
      <c r="H40">
        <v>23.15</v>
      </c>
      <c r="I40" s="4">
        <v>0.254</v>
      </c>
      <c r="J40">
        <f t="shared" si="0"/>
        <v>0.010971922246220303</v>
      </c>
      <c r="K40">
        <f t="shared" si="1"/>
        <v>91.14173228346456</v>
      </c>
      <c r="L40">
        <f>1/((I40-I37)/H40)</f>
        <v>91.14173228346456</v>
      </c>
    </row>
    <row r="41" spans="1:12" ht="12.75">
      <c r="A41" s="5"/>
      <c r="H41">
        <v>33.15</v>
      </c>
      <c r="I41" s="4">
        <v>0.371</v>
      </c>
      <c r="J41">
        <f t="shared" si="0"/>
        <v>0.011191553544494722</v>
      </c>
      <c r="K41">
        <f t="shared" si="1"/>
        <v>89.35309973045821</v>
      </c>
      <c r="L41">
        <f>1/((I41-I37)/H41)</f>
        <v>89.35309973045821</v>
      </c>
    </row>
    <row r="42" spans="8:12" ht="12.75">
      <c r="H42">
        <v>43.15</v>
      </c>
      <c r="I42" s="4">
        <v>0.469</v>
      </c>
      <c r="J42">
        <f t="shared" si="0"/>
        <v>0.010869061413673232</v>
      </c>
      <c r="K42">
        <f t="shared" si="1"/>
        <v>92.0042643923241</v>
      </c>
      <c r="L42">
        <f>1/((I42-I37)/H42)</f>
        <v>92.0042643923241</v>
      </c>
    </row>
    <row r="43" spans="8:12" ht="12.75">
      <c r="H43">
        <v>53.15</v>
      </c>
      <c r="I43" s="4">
        <v>0.586</v>
      </c>
      <c r="J43">
        <f t="shared" si="0"/>
        <v>0.011025399811853244</v>
      </c>
      <c r="K43">
        <f t="shared" si="1"/>
        <v>90.69965870307168</v>
      </c>
      <c r="L43">
        <f>1/((I43-I37)/H43)</f>
        <v>90.69965870307168</v>
      </c>
    </row>
    <row r="44" spans="1:12" ht="12.75">
      <c r="A44" t="s">
        <v>33</v>
      </c>
      <c r="H44">
        <v>63.15</v>
      </c>
      <c r="I44" s="4">
        <v>0.684</v>
      </c>
      <c r="J44">
        <f t="shared" si="0"/>
        <v>0.010831353919239907</v>
      </c>
      <c r="K44">
        <f t="shared" si="1"/>
        <v>92.32456140350875</v>
      </c>
      <c r="L44">
        <f>1/((I44-I37)/H44)</f>
        <v>92.32456140350875</v>
      </c>
    </row>
    <row r="45" spans="1:12" ht="12.75">
      <c r="A45" t="s">
        <v>36</v>
      </c>
      <c r="H45">
        <v>73.15</v>
      </c>
      <c r="I45" s="4">
        <v>0.801</v>
      </c>
      <c r="J45">
        <f t="shared" si="0"/>
        <v>0.010950102529049897</v>
      </c>
      <c r="K45">
        <f t="shared" si="1"/>
        <v>91.32334581772784</v>
      </c>
      <c r="L45">
        <f>1/((I45-I37)/H45)</f>
        <v>91.32334581772784</v>
      </c>
    </row>
    <row r="46" spans="1:12" ht="12.75">
      <c r="A46" t="s">
        <v>8</v>
      </c>
      <c r="H46">
        <v>83.15</v>
      </c>
      <c r="I46" s="4">
        <v>0.898</v>
      </c>
      <c r="J46">
        <f t="shared" si="0"/>
        <v>0.010799759470835838</v>
      </c>
      <c r="K46">
        <f t="shared" si="1"/>
        <v>92.59465478841871</v>
      </c>
      <c r="L46">
        <f>1/((I46-I37)/H46)</f>
        <v>92.59465478841871</v>
      </c>
    </row>
    <row r="47" spans="1:12" ht="12.75">
      <c r="A47" t="s">
        <v>8</v>
      </c>
      <c r="G47" t="s">
        <v>8</v>
      </c>
      <c r="H47">
        <v>93.15</v>
      </c>
      <c r="I47" s="4">
        <v>1.016</v>
      </c>
      <c r="J47">
        <f t="shared" si="0"/>
        <v>0.010907139023081052</v>
      </c>
      <c r="K47">
        <f t="shared" si="1"/>
        <v>91.68307086614173</v>
      </c>
      <c r="L47" s="1">
        <f>1/((I47-I37)/H47)</f>
        <v>91.68307086614173</v>
      </c>
    </row>
    <row r="48" spans="9:12" ht="12.75">
      <c r="I48" t="s">
        <v>43</v>
      </c>
      <c r="J48">
        <f>AVERAGE(J40:J46)</f>
        <v>0.010948450419338162</v>
      </c>
      <c r="K48">
        <f>AVERAGE(K40:K47)</f>
        <v>91.39054849813944</v>
      </c>
      <c r="L48">
        <f>AVERAGE(L40:L47)</f>
        <v>91.39054849813944</v>
      </c>
    </row>
    <row r="50" ht="12.75">
      <c r="A50" t="s">
        <v>64</v>
      </c>
    </row>
    <row r="51" spans="1:5" ht="12.75">
      <c r="A51" t="s">
        <v>65</v>
      </c>
      <c r="B51">
        <v>1.08</v>
      </c>
      <c r="C51" t="s">
        <v>68</v>
      </c>
      <c r="D51">
        <f>B52-B51</f>
        <v>0.96</v>
      </c>
      <c r="E51" t="s">
        <v>69</v>
      </c>
    </row>
    <row r="52" spans="1:2" ht="12.75">
      <c r="A52" t="s">
        <v>66</v>
      </c>
      <c r="B52">
        <v>2.04</v>
      </c>
    </row>
    <row r="53" spans="1:5" ht="12.75">
      <c r="A53" t="s">
        <v>67</v>
      </c>
      <c r="B53">
        <v>2.52</v>
      </c>
      <c r="C53" t="s">
        <v>0</v>
      </c>
      <c r="D53">
        <f>B53-B52</f>
        <v>0.48</v>
      </c>
      <c r="E53" t="s">
        <v>69</v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spans="4:9" ht="12.75">
      <c r="D58" s="2"/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spans="9:12" ht="12.75">
      <c r="I64" s="4"/>
      <c r="L64" s="1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8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-0.019531</v>
      </c>
      <c r="B10" s="1">
        <f>(A10*91.39)+1.7849</f>
        <v>-3.8090000000101654E-05</v>
      </c>
      <c r="D10" s="2">
        <f>MAX(B10:B384)</f>
        <v>74.9681842</v>
      </c>
      <c r="E10">
        <f>D10/10</f>
        <v>7.496818419999999</v>
      </c>
    </row>
    <row r="11" spans="1:2" ht="12.75">
      <c r="A11" s="1">
        <v>-0.019531</v>
      </c>
      <c r="B11" s="1">
        <f aca="true" t="shared" si="0" ref="B11:B74">(A11*91.39)+1.7849</f>
        <v>-3.8090000000101654E-05</v>
      </c>
    </row>
    <row r="12" spans="1:2" ht="12.75">
      <c r="A12" s="1">
        <v>-0.019531</v>
      </c>
      <c r="B12" s="1">
        <f t="shared" si="0"/>
        <v>-3.8090000000101654E-05</v>
      </c>
    </row>
    <row r="13" spans="1:4" ht="12.75">
      <c r="A13" s="1">
        <v>-0.019531</v>
      </c>
      <c r="B13" s="1">
        <f t="shared" si="0"/>
        <v>-3.8090000000101654E-05</v>
      </c>
      <c r="D13" t="s">
        <v>8</v>
      </c>
    </row>
    <row r="14" spans="1:4" ht="12.75">
      <c r="A14" s="1">
        <v>-0.019531</v>
      </c>
      <c r="B14" s="1">
        <f t="shared" si="0"/>
        <v>-3.8090000000101654E-05</v>
      </c>
      <c r="D14" t="s">
        <v>8</v>
      </c>
    </row>
    <row r="15" spans="1:4" ht="12.75">
      <c r="A15" s="1">
        <v>-0.019531</v>
      </c>
      <c r="B15" s="1">
        <f t="shared" si="0"/>
        <v>-3.8090000000101654E-05</v>
      </c>
      <c r="D15" t="s">
        <v>8</v>
      </c>
    </row>
    <row r="16" spans="1:2" ht="12.75">
      <c r="A16" s="1">
        <v>-0.019531</v>
      </c>
      <c r="B16" s="1">
        <f t="shared" si="0"/>
        <v>-3.8090000000101654E-05</v>
      </c>
    </row>
    <row r="17" spans="1:2" ht="12.75">
      <c r="A17" s="1">
        <v>-0.019531</v>
      </c>
      <c r="B17" s="1">
        <f t="shared" si="0"/>
        <v>-3.8090000000101654E-05</v>
      </c>
    </row>
    <row r="18" spans="1:2" ht="12.75">
      <c r="A18" s="1">
        <v>-0.019531</v>
      </c>
      <c r="B18" s="1">
        <f t="shared" si="0"/>
        <v>-3.8090000000101654E-05</v>
      </c>
    </row>
    <row r="19" spans="1:2" ht="12.75">
      <c r="A19" s="1">
        <v>-0.019531</v>
      </c>
      <c r="B19" s="1">
        <f t="shared" si="0"/>
        <v>-3.8090000000101654E-05</v>
      </c>
    </row>
    <row r="20" spans="1:2" ht="12.75">
      <c r="A20" s="1">
        <v>0.019531</v>
      </c>
      <c r="B20" s="1">
        <f t="shared" si="0"/>
        <v>3.56983809</v>
      </c>
    </row>
    <row r="21" spans="1:2" ht="12.75">
      <c r="A21" s="1">
        <v>0.019531</v>
      </c>
      <c r="B21" s="1">
        <f t="shared" si="0"/>
        <v>3.56983809</v>
      </c>
    </row>
    <row r="22" spans="1:2" ht="12.75">
      <c r="A22" s="1">
        <v>0.058594</v>
      </c>
      <c r="B22" s="1">
        <f t="shared" si="0"/>
        <v>7.13980566</v>
      </c>
    </row>
    <row r="23" spans="1:2" ht="12.75">
      <c r="A23" s="1">
        <v>0.097656</v>
      </c>
      <c r="B23" s="1">
        <f t="shared" si="0"/>
        <v>10.709681840000002</v>
      </c>
    </row>
    <row r="24" spans="1:2" ht="12.75">
      <c r="A24" s="1">
        <v>0.097656</v>
      </c>
      <c r="B24" s="1">
        <f t="shared" si="0"/>
        <v>10.709681840000002</v>
      </c>
    </row>
    <row r="25" spans="1:2" ht="12.75">
      <c r="A25" s="1">
        <v>0.058594</v>
      </c>
      <c r="B25" s="1">
        <f t="shared" si="0"/>
        <v>7.13980566</v>
      </c>
    </row>
    <row r="26" spans="1:2" ht="12.75">
      <c r="A26" s="1">
        <v>0.039063</v>
      </c>
      <c r="B26" s="1">
        <f t="shared" si="0"/>
        <v>5.35486757</v>
      </c>
    </row>
    <row r="27" spans="1:2" ht="12.75">
      <c r="A27" s="1">
        <v>0.039063</v>
      </c>
      <c r="B27" s="1">
        <f t="shared" si="0"/>
        <v>5.35486757</v>
      </c>
    </row>
    <row r="28" spans="1:2" ht="12.75">
      <c r="A28" s="1">
        <v>0.039063</v>
      </c>
      <c r="B28" s="1">
        <f t="shared" si="0"/>
        <v>5.35486757</v>
      </c>
    </row>
    <row r="29" spans="1:2" ht="12.75">
      <c r="A29" s="1">
        <v>0.058594</v>
      </c>
      <c r="B29" s="1">
        <f t="shared" si="0"/>
        <v>7.13980566</v>
      </c>
    </row>
    <row r="30" spans="1:3" ht="12.75">
      <c r="A30" s="1">
        <v>0.078125</v>
      </c>
      <c r="B30" s="1">
        <f t="shared" si="0"/>
        <v>8.92474375</v>
      </c>
      <c r="C30" t="s">
        <v>54</v>
      </c>
    </row>
    <row r="31" spans="1:2" ht="12.75">
      <c r="A31" s="1">
        <v>0.17578</v>
      </c>
      <c r="B31" s="1">
        <f t="shared" si="0"/>
        <v>17.8494342</v>
      </c>
    </row>
    <row r="32" spans="1:2" ht="12.75">
      <c r="A32" s="1">
        <v>0.33203</v>
      </c>
      <c r="B32" s="1">
        <f t="shared" si="0"/>
        <v>32.1291217</v>
      </c>
    </row>
    <row r="33" spans="1:2" ht="12.75">
      <c r="A33" s="1">
        <v>0.50781</v>
      </c>
      <c r="B33" s="1">
        <f t="shared" si="0"/>
        <v>48.193655899999996</v>
      </c>
    </row>
    <row r="34" spans="1:2" ht="12.75">
      <c r="A34" s="1">
        <v>0.70313</v>
      </c>
      <c r="B34" s="1">
        <f t="shared" si="0"/>
        <v>66.0439507</v>
      </c>
    </row>
    <row r="35" spans="1:2" ht="12.75">
      <c r="A35" s="1">
        <v>0.78125</v>
      </c>
      <c r="B35" s="1">
        <f t="shared" si="0"/>
        <v>73.1833375</v>
      </c>
    </row>
    <row r="36" spans="1:2" ht="12.75">
      <c r="A36" s="1">
        <v>0.74219</v>
      </c>
      <c r="B36" s="1">
        <f t="shared" si="0"/>
        <v>69.6136441</v>
      </c>
    </row>
    <row r="37" spans="1:2" ht="12.75">
      <c r="A37" s="1">
        <v>0.76172</v>
      </c>
      <c r="B37" s="1">
        <f t="shared" si="0"/>
        <v>71.39849079999999</v>
      </c>
    </row>
    <row r="38" spans="1:2" ht="12.75">
      <c r="A38" s="1">
        <v>0.74219</v>
      </c>
      <c r="B38" s="1">
        <f t="shared" si="0"/>
        <v>69.6136441</v>
      </c>
    </row>
    <row r="39" spans="1:2" ht="12.75">
      <c r="A39" s="1">
        <v>0.74219</v>
      </c>
      <c r="B39" s="1">
        <f t="shared" si="0"/>
        <v>69.6136441</v>
      </c>
    </row>
    <row r="40" spans="1:2" ht="12.75">
      <c r="A40" s="1">
        <v>0.74219</v>
      </c>
      <c r="B40" s="1">
        <f t="shared" si="0"/>
        <v>69.6136441</v>
      </c>
    </row>
    <row r="41" spans="1:2" ht="12.75">
      <c r="A41" s="1">
        <v>0.78125</v>
      </c>
      <c r="B41" s="1">
        <f t="shared" si="0"/>
        <v>73.1833375</v>
      </c>
    </row>
    <row r="42" spans="1:2" ht="12.75">
      <c r="A42" s="1">
        <v>0.76172</v>
      </c>
      <c r="B42" s="1">
        <f t="shared" si="0"/>
        <v>71.39849079999999</v>
      </c>
    </row>
    <row r="43" spans="1:2" ht="12.75">
      <c r="A43" s="1">
        <v>0.74219</v>
      </c>
      <c r="B43" s="1">
        <f t="shared" si="0"/>
        <v>69.6136441</v>
      </c>
    </row>
    <row r="44" spans="1:2" ht="12.75">
      <c r="A44" s="1">
        <v>0.72266</v>
      </c>
      <c r="B44" s="1">
        <f t="shared" si="0"/>
        <v>67.82879739999998</v>
      </c>
    </row>
    <row r="45" spans="1:2" ht="12.75">
      <c r="A45" s="1">
        <v>0.74219</v>
      </c>
      <c r="B45" s="1">
        <f t="shared" si="0"/>
        <v>69.6136441</v>
      </c>
    </row>
    <row r="46" spans="1:2" ht="12.75">
      <c r="A46" s="1">
        <v>0.74219</v>
      </c>
      <c r="B46" s="1">
        <f t="shared" si="0"/>
        <v>69.6136441</v>
      </c>
    </row>
    <row r="47" spans="1:2" ht="12.75">
      <c r="A47" s="1">
        <v>0.80078</v>
      </c>
      <c r="B47" s="1">
        <f t="shared" si="0"/>
        <v>74.9681842</v>
      </c>
    </row>
    <row r="48" spans="1:2" ht="12.75">
      <c r="A48" s="1">
        <v>0.70313</v>
      </c>
      <c r="B48" s="1">
        <f t="shared" si="0"/>
        <v>66.0439507</v>
      </c>
    </row>
    <row r="49" spans="1:2" ht="12.75">
      <c r="A49" s="1">
        <v>0.74219</v>
      </c>
      <c r="B49" s="1">
        <f t="shared" si="0"/>
        <v>69.6136441</v>
      </c>
    </row>
    <row r="50" spans="1:2" ht="12.75">
      <c r="A50" s="1">
        <v>0.72266</v>
      </c>
      <c r="B50" s="1">
        <f t="shared" si="0"/>
        <v>67.82879739999998</v>
      </c>
    </row>
    <row r="51" spans="1:2" ht="12.75">
      <c r="A51" s="1">
        <v>0.70313</v>
      </c>
      <c r="B51" s="1">
        <f t="shared" si="0"/>
        <v>66.0439507</v>
      </c>
    </row>
    <row r="52" spans="1:2" ht="12.75">
      <c r="A52" s="1">
        <v>0.70313</v>
      </c>
      <c r="B52" s="1">
        <f t="shared" si="0"/>
        <v>66.0439507</v>
      </c>
    </row>
    <row r="53" spans="1:2" ht="12.75">
      <c r="A53" s="1">
        <v>0.68359</v>
      </c>
      <c r="B53" s="1">
        <f t="shared" si="0"/>
        <v>64.2581901</v>
      </c>
    </row>
    <row r="54" spans="1:2" ht="12.75">
      <c r="A54" s="1">
        <v>0.68359</v>
      </c>
      <c r="B54" s="1">
        <f t="shared" si="0"/>
        <v>64.2581901</v>
      </c>
    </row>
    <row r="55" spans="1:2" ht="12.75">
      <c r="A55" s="1">
        <v>0.68359</v>
      </c>
      <c r="B55" s="1">
        <f t="shared" si="0"/>
        <v>64.2581901</v>
      </c>
    </row>
    <row r="56" spans="1:2" ht="12.75">
      <c r="A56" s="1">
        <v>0.68359</v>
      </c>
      <c r="B56" s="1">
        <f t="shared" si="0"/>
        <v>64.2581901</v>
      </c>
    </row>
    <row r="57" spans="1:2" ht="12.75">
      <c r="A57" s="1">
        <v>0.68359</v>
      </c>
      <c r="B57" s="1">
        <f t="shared" si="0"/>
        <v>64.2581901</v>
      </c>
    </row>
    <row r="58" spans="1:2" ht="12.75">
      <c r="A58" s="1">
        <v>0.66406</v>
      </c>
      <c r="B58" s="1">
        <f t="shared" si="0"/>
        <v>62.4733434</v>
      </c>
    </row>
    <row r="59" spans="1:2" ht="12.75">
      <c r="A59" s="1">
        <v>0.66406</v>
      </c>
      <c r="B59" s="1">
        <f t="shared" si="0"/>
        <v>62.4733434</v>
      </c>
    </row>
    <row r="60" spans="1:2" ht="12.75">
      <c r="A60" s="1">
        <v>0.64453</v>
      </c>
      <c r="B60" s="1">
        <f t="shared" si="0"/>
        <v>60.6884967</v>
      </c>
    </row>
    <row r="61" spans="1:2" ht="12.75">
      <c r="A61" s="1">
        <v>0.625</v>
      </c>
      <c r="B61" s="1">
        <f t="shared" si="0"/>
        <v>58.90365</v>
      </c>
    </row>
    <row r="62" spans="1:2" ht="12.75">
      <c r="A62" s="1">
        <v>0.625</v>
      </c>
      <c r="B62" s="1">
        <f t="shared" si="0"/>
        <v>58.90365</v>
      </c>
    </row>
    <row r="63" spans="1:2" ht="12.75">
      <c r="A63" s="1">
        <v>0.625</v>
      </c>
      <c r="B63" s="1">
        <f t="shared" si="0"/>
        <v>58.90365</v>
      </c>
    </row>
    <row r="64" spans="1:2" ht="12.75">
      <c r="A64" s="1">
        <v>0.625</v>
      </c>
      <c r="B64" s="1">
        <f t="shared" si="0"/>
        <v>58.90365</v>
      </c>
    </row>
    <row r="65" spans="1:2" ht="12.75">
      <c r="A65" s="1">
        <v>0.64453</v>
      </c>
      <c r="B65" s="1">
        <f t="shared" si="0"/>
        <v>60.6884967</v>
      </c>
    </row>
    <row r="66" spans="1:2" ht="12.75">
      <c r="A66" s="1">
        <v>0.625</v>
      </c>
      <c r="B66" s="1">
        <f t="shared" si="0"/>
        <v>58.90365</v>
      </c>
    </row>
    <row r="67" spans="1:2" ht="12.75">
      <c r="A67" s="1">
        <v>0.60547</v>
      </c>
      <c r="B67" s="1">
        <f t="shared" si="0"/>
        <v>57.118803299999996</v>
      </c>
    </row>
    <row r="68" spans="1:2" ht="12.75">
      <c r="A68" s="1">
        <v>0.625</v>
      </c>
      <c r="B68" s="1">
        <f t="shared" si="0"/>
        <v>58.90365</v>
      </c>
    </row>
    <row r="69" spans="1:2" ht="12.75">
      <c r="A69" s="1">
        <v>0.60547</v>
      </c>
      <c r="B69" s="1">
        <f t="shared" si="0"/>
        <v>57.118803299999996</v>
      </c>
    </row>
    <row r="70" spans="1:2" ht="12.75">
      <c r="A70" s="1">
        <v>0.58594</v>
      </c>
      <c r="B70" s="1">
        <f t="shared" si="0"/>
        <v>55.3339566</v>
      </c>
    </row>
    <row r="71" spans="1:2" ht="12.75">
      <c r="A71" s="1">
        <v>0.625</v>
      </c>
      <c r="B71" s="1">
        <f t="shared" si="0"/>
        <v>58.90365</v>
      </c>
    </row>
    <row r="72" spans="1:2" ht="12.75">
      <c r="A72" s="1">
        <v>0.66406</v>
      </c>
      <c r="B72" s="1">
        <f t="shared" si="0"/>
        <v>62.4733434</v>
      </c>
    </row>
    <row r="73" spans="1:2" ht="12.75">
      <c r="A73" s="1">
        <v>0.66406</v>
      </c>
      <c r="B73" s="1">
        <f t="shared" si="0"/>
        <v>62.4733434</v>
      </c>
    </row>
    <row r="74" spans="1:2" ht="12.75">
      <c r="A74" s="1">
        <v>0.64453</v>
      </c>
      <c r="B74" s="1">
        <f t="shared" si="0"/>
        <v>60.6884967</v>
      </c>
    </row>
    <row r="75" spans="1:2" ht="12.75">
      <c r="A75" s="1">
        <v>0.64453</v>
      </c>
      <c r="B75" s="1">
        <f aca="true" t="shared" si="1" ref="B75:B98">(A75*91.39)+1.7849</f>
        <v>60.6884967</v>
      </c>
    </row>
    <row r="76" spans="1:2" ht="12.75">
      <c r="A76" s="1">
        <v>0.60547</v>
      </c>
      <c r="B76" s="1">
        <f t="shared" si="1"/>
        <v>57.118803299999996</v>
      </c>
    </row>
    <row r="77" spans="1:2" ht="12.75">
      <c r="A77" s="1">
        <v>0.60547</v>
      </c>
      <c r="B77" s="1">
        <f t="shared" si="1"/>
        <v>57.118803299999996</v>
      </c>
    </row>
    <row r="78" spans="1:2" ht="12.75">
      <c r="A78" s="1">
        <v>0.58594</v>
      </c>
      <c r="B78" s="1">
        <f t="shared" si="1"/>
        <v>55.3339566</v>
      </c>
    </row>
    <row r="79" spans="1:2" ht="12.75">
      <c r="A79" s="1">
        <v>0.54688</v>
      </c>
      <c r="B79" s="1">
        <f t="shared" si="1"/>
        <v>51.7642632</v>
      </c>
    </row>
    <row r="80" spans="1:2" ht="12.75">
      <c r="A80" s="1">
        <v>0.52734</v>
      </c>
      <c r="B80" s="1">
        <f t="shared" si="1"/>
        <v>49.978502600000006</v>
      </c>
    </row>
    <row r="81" spans="1:2" ht="12.75">
      <c r="A81" s="1">
        <v>0.46875</v>
      </c>
      <c r="B81" s="1">
        <f t="shared" si="1"/>
        <v>44.6239625</v>
      </c>
    </row>
    <row r="82" spans="1:2" ht="12.75">
      <c r="A82" s="1">
        <v>0.42969</v>
      </c>
      <c r="B82" s="1">
        <f t="shared" si="1"/>
        <v>41.0542691</v>
      </c>
    </row>
    <row r="83" spans="1:2" ht="12.75">
      <c r="A83" s="1">
        <v>0.39063</v>
      </c>
      <c r="B83" s="1">
        <f t="shared" si="1"/>
        <v>37.4845757</v>
      </c>
    </row>
    <row r="84" spans="1:2" ht="12.75">
      <c r="A84" s="1">
        <v>0.37109</v>
      </c>
      <c r="B84" s="1">
        <f t="shared" si="1"/>
        <v>35.6988151</v>
      </c>
    </row>
    <row r="85" spans="1:2" ht="12.75">
      <c r="A85" s="1">
        <v>0.25391</v>
      </c>
      <c r="B85" s="1">
        <f t="shared" si="1"/>
        <v>24.989734900000002</v>
      </c>
    </row>
    <row r="86" spans="1:2" ht="12.75">
      <c r="A86" s="1">
        <v>0.13672</v>
      </c>
      <c r="B86" s="1">
        <f t="shared" si="1"/>
        <v>14.2797408</v>
      </c>
    </row>
    <row r="87" spans="1:2" ht="12.75">
      <c r="A87" s="1">
        <v>0.097656</v>
      </c>
      <c r="B87" s="1">
        <f t="shared" si="1"/>
        <v>10.709681840000002</v>
      </c>
    </row>
    <row r="88" spans="1:3" ht="12.75">
      <c r="A88" s="1">
        <v>0.019531</v>
      </c>
      <c r="B88" s="1">
        <f t="shared" si="1"/>
        <v>3.56983809</v>
      </c>
      <c r="C88" t="s">
        <v>55</v>
      </c>
    </row>
    <row r="89" spans="1:2" ht="12.75">
      <c r="A89" s="1">
        <v>-0.019531</v>
      </c>
      <c r="B89" s="1">
        <f t="shared" si="1"/>
        <v>-3.8090000000101654E-05</v>
      </c>
    </row>
    <row r="90" spans="1:2" ht="12.75">
      <c r="A90" s="1">
        <v>-0.019531</v>
      </c>
      <c r="B90" s="1">
        <f t="shared" si="1"/>
        <v>-3.8090000000101654E-05</v>
      </c>
    </row>
    <row r="91" spans="1:2" ht="12.75">
      <c r="A91" s="1">
        <v>-0.019531</v>
      </c>
      <c r="B91" s="1">
        <f t="shared" si="1"/>
        <v>-3.8090000000101654E-05</v>
      </c>
    </row>
    <row r="92" spans="1:2" ht="12.75">
      <c r="A92" s="1">
        <v>-0.019531</v>
      </c>
      <c r="B92" s="1">
        <f t="shared" si="1"/>
        <v>-3.8090000000101654E-05</v>
      </c>
    </row>
    <row r="93" spans="1:2" ht="12.75">
      <c r="A93" s="1">
        <v>-0.019531</v>
      </c>
      <c r="B93" s="1">
        <f t="shared" si="1"/>
        <v>-3.8090000000101654E-05</v>
      </c>
    </row>
    <row r="94" spans="1:2" ht="12.75">
      <c r="A94" s="1">
        <v>-0.019531</v>
      </c>
      <c r="B94" s="1">
        <f t="shared" si="1"/>
        <v>-3.8090000000101654E-05</v>
      </c>
    </row>
    <row r="95" spans="1:2" ht="12.75">
      <c r="A95" s="1">
        <v>-0.019531</v>
      </c>
      <c r="B95" s="1">
        <f t="shared" si="1"/>
        <v>-3.8090000000101654E-05</v>
      </c>
    </row>
    <row r="96" spans="1:2" ht="12.75">
      <c r="A96" s="1">
        <v>-0.039063</v>
      </c>
      <c r="B96" s="1">
        <f t="shared" si="1"/>
        <v>-1.7850675700000003</v>
      </c>
    </row>
    <row r="97" spans="1:2" ht="12.75">
      <c r="A97" s="1">
        <v>-0.039063</v>
      </c>
      <c r="B97" s="1">
        <f t="shared" si="1"/>
        <v>-1.7850675700000003</v>
      </c>
    </row>
    <row r="98" spans="1:2" ht="12.75">
      <c r="A98" s="1">
        <v>-0.039063</v>
      </c>
      <c r="B98" s="1">
        <f t="shared" si="1"/>
        <v>-1.7850675700000003</v>
      </c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3" ht="12.75">
      <c r="A212" s="1"/>
      <c r="B212" s="1"/>
      <c r="C212" t="s">
        <v>8</v>
      </c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2005-01-24T03:05:06Z</dcterms:modified>
  <cp:category/>
  <cp:version/>
  <cp:contentType/>
  <cp:contentStatus/>
</cp:coreProperties>
</file>