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<sst xmlns="http://schemas.openxmlformats.org/spreadsheetml/2006/main" count="123" uniqueCount="80">
  <si>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</si>
  <si>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</si>
  <si>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</si>
  <si>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</si>
  <si>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</si>
  <si>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</si>
  <si>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</si>
  <si>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</si>
  <si>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</si>
  <si>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</si>
  <si>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</si>
  <si>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</si>
  <si>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</si>
  <si>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</si>
  <si>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</si>
  <si>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</si>
  <si>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</si>
  <si>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</si>
  <si>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</si>
  <si>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</si>
  <si>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</si>
  <si>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</si>
  <si>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</si>
  <si>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</si>
  <si>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</si>
  <si>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</si>
  <si>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</si>
  <si>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</si>
  <si>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</si>
  <si>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</si>
  <si>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</si>
  <si>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</si>
  <si>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</si>
  <si>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</si>
  <si>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</si>
  <si>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</si>
  <si>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</si>
  <si>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</si>
  <si>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</si>
  <si>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</si>
  <si>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</si>
  <si>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</si>
  <si>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</si>
  <si>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</si>
  <si>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</si>
  <si>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</si>
  <si>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</si>
  <si>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</si>
  <si>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</si>
  <si>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</si>
  <si>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</si>
  <si>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</si>
  <si>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</si>
  <si>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</si>
  <si>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</si>
  <si>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</si>
  <si>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</si>
  <si>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</si>
  <si>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</si>
  <si>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</si>
  <si>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</si>
  <si>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</si>
  <si>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Data from Health-O-Meter bath scale</t>
  </si>
  <si>
    <t>Tested on "Health-O-Matic" bathroom scale converted to digital test stand</t>
  </si>
  <si>
    <t>seconds per inch at 1 atm.</t>
  </si>
  <si>
    <t>Single uninhibited grain</t>
  </si>
  <si>
    <t xml:space="preserve">Motor mount screwed to piece of plywood, plywood screwed to scale platform, </t>
  </si>
  <si>
    <t>This data from pre-burn calibration</t>
  </si>
  <si>
    <t>1-22-05A</t>
  </si>
  <si>
    <t>38-240 static test on bathroom scale</t>
  </si>
  <si>
    <t>12/19/04A SU/DX</t>
  </si>
  <si>
    <t>Events from video</t>
  </si>
  <si>
    <t>Ignitor fires</t>
  </si>
  <si>
    <t>Grain is tight fit in case liner tube.  It was primed with a little Red Dot on the outside, and a little more at the head end of the motor.</t>
  </si>
  <si>
    <t>Thrust begins</t>
  </si>
  <si>
    <t>Thrust ends</t>
  </si>
  <si>
    <t>Ignition lag:</t>
  </si>
  <si>
    <t>seconds</t>
  </si>
  <si>
    <t>Fast rise to peak indicates that grain ignited fully at start.</t>
  </si>
  <si>
    <t>Assembled correctly this time!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</si>
</sst>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38-240 Casing,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Data!$B$10:$B$155</c:f>
              <c:numCache>
                <c:ptCount val="146"/>
                <c:pt idx="0">
                  <c:v>1.7710000000059622E-05</c:v>
                </c:pt>
                <c:pt idx="1">
                  <c:v>1.7710000000059622E-05</c:v>
                </c:pt>
                <c:pt idx="2">
                  <c:v>1.7710000000059622E-05</c:v>
                </c:pt>
                <c:pt idx="3">
                  <c:v>1.7710000000059622E-05</c:v>
                </c:pt>
                <c:pt idx="4">
                  <c:v>1.7710000000059622E-05</c:v>
                </c:pt>
                <c:pt idx="5">
                  <c:v>1.7710000000059622E-05</c:v>
                </c:pt>
                <c:pt idx="6">
                  <c:v>1.7710000000059622E-05</c:v>
                </c:pt>
                <c:pt idx="7">
                  <c:v>1.7498</c:v>
                </c:pt>
                <c:pt idx="8">
                  <c:v>1.7498</c:v>
                </c:pt>
                <c:pt idx="9">
                  <c:v>3.49958229</c:v>
                </c:pt>
                <c:pt idx="10">
                  <c:v>3.49958229</c:v>
                </c:pt>
                <c:pt idx="11">
                  <c:v>3.49958229</c:v>
                </c:pt>
                <c:pt idx="12">
                  <c:v>3.49958229</c:v>
                </c:pt>
                <c:pt idx="13">
                  <c:v>3.49958229</c:v>
                </c:pt>
                <c:pt idx="14">
                  <c:v>3.49958229</c:v>
                </c:pt>
                <c:pt idx="15">
                  <c:v>3.49958229</c:v>
                </c:pt>
                <c:pt idx="16">
                  <c:v>5.24945417</c:v>
                </c:pt>
                <c:pt idx="17">
                  <c:v>5.24945417</c:v>
                </c:pt>
                <c:pt idx="18">
                  <c:v>5.24945417</c:v>
                </c:pt>
                <c:pt idx="19">
                  <c:v>6.9992364600000005</c:v>
                </c:pt>
                <c:pt idx="20">
                  <c:v>8.749018750000001</c:v>
                </c:pt>
                <c:pt idx="21">
                  <c:v>6.9992364600000005</c:v>
                </c:pt>
                <c:pt idx="22">
                  <c:v>8.749018750000001</c:v>
                </c:pt>
                <c:pt idx="23">
                  <c:v>8.749018750000001</c:v>
                </c:pt>
                <c:pt idx="24">
                  <c:v>10.498801040000002</c:v>
                </c:pt>
                <c:pt idx="25">
                  <c:v>10.498801040000002</c:v>
                </c:pt>
                <c:pt idx="26">
                  <c:v>19.247622900000003</c:v>
                </c:pt>
                <c:pt idx="27">
                  <c:v>26.247289600000002</c:v>
                </c:pt>
                <c:pt idx="28">
                  <c:v>36.7463417</c:v>
                </c:pt>
                <c:pt idx="29">
                  <c:v>47.2444979</c:v>
                </c:pt>
                <c:pt idx="30">
                  <c:v>59.49324270000001</c:v>
                </c:pt>
                <c:pt idx="31">
                  <c:v>75.2413729</c:v>
                </c:pt>
                <c:pt idx="32">
                  <c:v>89.2398104</c:v>
                </c:pt>
                <c:pt idx="33">
                  <c:v>97.987378</c:v>
                </c:pt>
                <c:pt idx="34">
                  <c:v>103.237352</c:v>
                </c:pt>
                <c:pt idx="35">
                  <c:v>103.237352</c:v>
                </c:pt>
                <c:pt idx="36">
                  <c:v>103.237352</c:v>
                </c:pt>
                <c:pt idx="37">
                  <c:v>101.490347</c:v>
                </c:pt>
                <c:pt idx="38">
                  <c:v>101.490347</c:v>
                </c:pt>
                <c:pt idx="39">
                  <c:v>99.74334200000001</c:v>
                </c:pt>
                <c:pt idx="40">
                  <c:v>101.490347</c:v>
                </c:pt>
                <c:pt idx="41">
                  <c:v>97.987378</c:v>
                </c:pt>
                <c:pt idx="42">
                  <c:v>96.24037299999999</c:v>
                </c:pt>
                <c:pt idx="43">
                  <c:v>92.737404</c:v>
                </c:pt>
                <c:pt idx="44">
                  <c:v>92.737404</c:v>
                </c:pt>
                <c:pt idx="45">
                  <c:v>90.9895031</c:v>
                </c:pt>
                <c:pt idx="46">
                  <c:v>90.9895031</c:v>
                </c:pt>
                <c:pt idx="47">
                  <c:v>89.2398104</c:v>
                </c:pt>
                <c:pt idx="48">
                  <c:v>89.2398104</c:v>
                </c:pt>
                <c:pt idx="49">
                  <c:v>89.2398104</c:v>
                </c:pt>
                <c:pt idx="50">
                  <c:v>89.2398104</c:v>
                </c:pt>
                <c:pt idx="51">
                  <c:v>90.9895031</c:v>
                </c:pt>
                <c:pt idx="52">
                  <c:v>96.24037299999999</c:v>
                </c:pt>
                <c:pt idx="53">
                  <c:v>90.9895031</c:v>
                </c:pt>
                <c:pt idx="54">
                  <c:v>92.737404</c:v>
                </c:pt>
                <c:pt idx="55">
                  <c:v>87.4901177</c:v>
                </c:pt>
                <c:pt idx="56">
                  <c:v>89.2398104</c:v>
                </c:pt>
                <c:pt idx="57">
                  <c:v>87.4901177</c:v>
                </c:pt>
                <c:pt idx="58">
                  <c:v>89.2398104</c:v>
                </c:pt>
                <c:pt idx="59">
                  <c:v>85.740425</c:v>
                </c:pt>
                <c:pt idx="60">
                  <c:v>89.2398104</c:v>
                </c:pt>
                <c:pt idx="61">
                  <c:v>87.4901177</c:v>
                </c:pt>
                <c:pt idx="62">
                  <c:v>89.2398104</c:v>
                </c:pt>
                <c:pt idx="63">
                  <c:v>87.4901177</c:v>
                </c:pt>
                <c:pt idx="64">
                  <c:v>89.2398104</c:v>
                </c:pt>
                <c:pt idx="65">
                  <c:v>87.4901177</c:v>
                </c:pt>
                <c:pt idx="66">
                  <c:v>89.2398104</c:v>
                </c:pt>
                <c:pt idx="67">
                  <c:v>89.2398104</c:v>
                </c:pt>
                <c:pt idx="68">
                  <c:v>90.9895031</c:v>
                </c:pt>
                <c:pt idx="69">
                  <c:v>89.2398104</c:v>
                </c:pt>
                <c:pt idx="70">
                  <c:v>90.9895031</c:v>
                </c:pt>
                <c:pt idx="71">
                  <c:v>90.9895031</c:v>
                </c:pt>
                <c:pt idx="72">
                  <c:v>92.737404</c:v>
                </c:pt>
                <c:pt idx="73">
                  <c:v>90.9895031</c:v>
                </c:pt>
                <c:pt idx="74">
                  <c:v>92.737404</c:v>
                </c:pt>
                <c:pt idx="75">
                  <c:v>90.9895031</c:v>
                </c:pt>
                <c:pt idx="76">
                  <c:v>90.9895031</c:v>
                </c:pt>
                <c:pt idx="77">
                  <c:v>89.2398104</c:v>
                </c:pt>
                <c:pt idx="78">
                  <c:v>89.2398104</c:v>
                </c:pt>
                <c:pt idx="79">
                  <c:v>85.740425</c:v>
                </c:pt>
                <c:pt idx="80">
                  <c:v>87.4901177</c:v>
                </c:pt>
                <c:pt idx="81">
                  <c:v>83.99073229999999</c:v>
                </c:pt>
                <c:pt idx="82">
                  <c:v>87.4901177</c:v>
                </c:pt>
                <c:pt idx="83">
                  <c:v>83.99073229999999</c:v>
                </c:pt>
                <c:pt idx="84">
                  <c:v>85.740425</c:v>
                </c:pt>
                <c:pt idx="85">
                  <c:v>82.2410396</c:v>
                </c:pt>
                <c:pt idx="86">
                  <c:v>83.99073229999999</c:v>
                </c:pt>
                <c:pt idx="87">
                  <c:v>82.2410396</c:v>
                </c:pt>
                <c:pt idx="88">
                  <c:v>82.2410396</c:v>
                </c:pt>
                <c:pt idx="89">
                  <c:v>80.4913469</c:v>
                </c:pt>
                <c:pt idx="90">
                  <c:v>80.4913469</c:v>
                </c:pt>
                <c:pt idx="91">
                  <c:v>78.7416542</c:v>
                </c:pt>
                <c:pt idx="92">
                  <c:v>78.7416542</c:v>
                </c:pt>
                <c:pt idx="93">
                  <c:v>78.7416542</c:v>
                </c:pt>
                <c:pt idx="94">
                  <c:v>78.7416542</c:v>
                </c:pt>
                <c:pt idx="95">
                  <c:v>76.9910656</c:v>
                </c:pt>
                <c:pt idx="96">
                  <c:v>75.2413729</c:v>
                </c:pt>
                <c:pt idx="97">
                  <c:v>73.4916802</c:v>
                </c:pt>
                <c:pt idx="98">
                  <c:v>73.4916802</c:v>
                </c:pt>
                <c:pt idx="99">
                  <c:v>73.4916802</c:v>
                </c:pt>
                <c:pt idx="100">
                  <c:v>71.7419875</c:v>
                </c:pt>
                <c:pt idx="101">
                  <c:v>69.9922948</c:v>
                </c:pt>
                <c:pt idx="102">
                  <c:v>68.2426021</c:v>
                </c:pt>
                <c:pt idx="103">
                  <c:v>64.7432167</c:v>
                </c:pt>
                <c:pt idx="104">
                  <c:v>64.7432167</c:v>
                </c:pt>
                <c:pt idx="105">
                  <c:v>62.992628100000005</c:v>
                </c:pt>
                <c:pt idx="106">
                  <c:v>61.2429354</c:v>
                </c:pt>
                <c:pt idx="107">
                  <c:v>59.49324270000001</c:v>
                </c:pt>
                <c:pt idx="108">
                  <c:v>57.743550000000006</c:v>
                </c:pt>
                <c:pt idx="109">
                  <c:v>54.244164600000005</c:v>
                </c:pt>
                <c:pt idx="110">
                  <c:v>52.4944719</c:v>
                </c:pt>
                <c:pt idx="111">
                  <c:v>50.7447792</c:v>
                </c:pt>
                <c:pt idx="112">
                  <c:v>47.2444979</c:v>
                </c:pt>
                <c:pt idx="113">
                  <c:v>45.4948052</c:v>
                </c:pt>
                <c:pt idx="114">
                  <c:v>41.9954198</c:v>
                </c:pt>
                <c:pt idx="115">
                  <c:v>40.2457271</c:v>
                </c:pt>
                <c:pt idx="116">
                  <c:v>40.2457271</c:v>
                </c:pt>
                <c:pt idx="117">
                  <c:v>34.9957531</c:v>
                </c:pt>
                <c:pt idx="118">
                  <c:v>31.4963677</c:v>
                </c:pt>
                <c:pt idx="119">
                  <c:v>27.996982300000003</c:v>
                </c:pt>
                <c:pt idx="120">
                  <c:v>24.497596900000005</c:v>
                </c:pt>
                <c:pt idx="121">
                  <c:v>20.9973156</c:v>
                </c:pt>
                <c:pt idx="122">
                  <c:v>17.4979302</c:v>
                </c:pt>
                <c:pt idx="123">
                  <c:v>15.748237500000002</c:v>
                </c:pt>
                <c:pt idx="124">
                  <c:v>12.2488521</c:v>
                </c:pt>
                <c:pt idx="125">
                  <c:v>10.498801040000002</c:v>
                </c:pt>
                <c:pt idx="126">
                  <c:v>8.749018750000001</c:v>
                </c:pt>
                <c:pt idx="127">
                  <c:v>8.749018750000001</c:v>
                </c:pt>
                <c:pt idx="128">
                  <c:v>6.9992364600000005</c:v>
                </c:pt>
                <c:pt idx="129">
                  <c:v>5.24945417</c:v>
                </c:pt>
                <c:pt idx="130">
                  <c:v>5.24945417</c:v>
                </c:pt>
                <c:pt idx="131">
                  <c:v>5.24945417</c:v>
                </c:pt>
                <c:pt idx="132">
                  <c:v>3.49958229</c:v>
                </c:pt>
                <c:pt idx="133">
                  <c:v>1.7498</c:v>
                </c:pt>
                <c:pt idx="134">
                  <c:v>1.7710000000059622E-05</c:v>
                </c:pt>
                <c:pt idx="135">
                  <c:v>1.7710000000059622E-05</c:v>
                </c:pt>
                <c:pt idx="136">
                  <c:v>1.7710000000059622E-05</c:v>
                </c:pt>
                <c:pt idx="137">
                  <c:v>1.7710000000059622E-05</c:v>
                </c:pt>
                <c:pt idx="138">
                  <c:v>1.7710000000059622E-05</c:v>
                </c:pt>
                <c:pt idx="139">
                  <c:v>-1.7498541700000003</c:v>
                </c:pt>
                <c:pt idx="140">
                  <c:v>1.7710000000059622E-05</c:v>
                </c:pt>
                <c:pt idx="141">
                  <c:v>1.7710000000059622E-05</c:v>
                </c:pt>
                <c:pt idx="142">
                  <c:v>1.7710000000059622E-05</c:v>
                </c:pt>
                <c:pt idx="143">
                  <c:v>1.7710000000059622E-05</c:v>
                </c:pt>
                <c:pt idx="144">
                  <c:v>1.7710000000059622E-05</c:v>
                </c:pt>
                <c:pt idx="145">
                  <c:v>1.7710000000059622E-05</c:v>
                </c:pt>
              </c:numCache>
            </c:numRef>
          </c:val>
          <c:smooth val="0"/>
        </c:ser>
        <c:axId val="14522269"/>
        <c:axId val="63591558"/>
      </c:lineChart>
      <c:catAx>
        <c:axId val="1452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91558"/>
        <c:crosses val="autoZero"/>
        <c:auto val="1"/>
        <c:lblOffset val="100"/>
        <c:noMultiLvlLbl val="0"/>
      </c:catAx>
      <c:valAx>
        <c:axId val="63591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52226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35453111"/>
        <c:axId val="50642544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42544"/>
        <c:crosses val="autoZero"/>
        <c:auto val="1"/>
        <c:lblOffset val="100"/>
        <c:noMultiLvlLbl val="0"/>
      </c:catAx>
      <c:valAx>
        <c:axId val="50642544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Data!$B$10:$B$155</c:f>
              <c:numCache/>
            </c:numRef>
          </c:val>
          <c:smooth val="0"/>
        </c:ser>
        <c:marker val="1"/>
        <c:axId val="53129713"/>
        <c:axId val="8405370"/>
      </c:line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5370"/>
        <c:crosses val="autoZero"/>
        <c:auto val="1"/>
        <c:lblOffset val="100"/>
        <c:noMultiLvlLbl val="0"/>
      </c:catAx>
      <c:valAx>
        <c:axId val="8405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9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22</xdr:row>
      <xdr:rowOff>28575</xdr:rowOff>
    </xdr:from>
    <xdr:to>
      <xdr:col>2</xdr:col>
      <xdr:colOff>47625</xdr:colOff>
      <xdr:row>23</xdr:row>
      <xdr:rowOff>142875</xdr:rowOff>
    </xdr:to>
    <xdr:grpSp>
      <xdr:nvGrpSpPr>
        <xdr:cNvPr id="2" name="Group 18"/>
        <xdr:cNvGrpSpPr>
          <a:grpSpLocks/>
        </xdr:cNvGrpSpPr>
      </xdr:nvGrpSpPr>
      <xdr:grpSpPr>
        <a:xfrm>
          <a:off x="952500" y="3590925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457200</xdr:colOff>
      <xdr:row>21</xdr:row>
      <xdr:rowOff>114300</xdr:rowOff>
    </xdr:from>
    <xdr:to>
      <xdr:col>6</xdr:col>
      <xdr:colOff>266700</xdr:colOff>
      <xdr:row>23</xdr:row>
      <xdr:rowOff>114300</xdr:rowOff>
    </xdr:to>
    <xdr:grpSp>
      <xdr:nvGrpSpPr>
        <xdr:cNvPr id="5" name="Group 17"/>
        <xdr:cNvGrpSpPr>
          <a:grpSpLocks/>
        </xdr:cNvGrpSpPr>
      </xdr:nvGrpSpPr>
      <xdr:grpSpPr>
        <a:xfrm>
          <a:off x="3914775" y="3514725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68</v>
      </c>
      <c r="C1" t="s">
        <v>69</v>
      </c>
    </row>
    <row r="2" ht="12.75">
      <c r="C2" t="s">
        <v>66</v>
      </c>
    </row>
    <row r="3" ht="12.75">
      <c r="C3" t="s">
        <v>73</v>
      </c>
    </row>
    <row r="4" ht="12.75">
      <c r="C4" t="s">
        <v>78</v>
      </c>
    </row>
    <row r="5" ht="12.75">
      <c r="C5" t="s">
        <v>8</v>
      </c>
    </row>
    <row r="6" ht="12.75">
      <c r="C6" t="s">
        <v>8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 t="s">
        <v>8</v>
      </c>
    </row>
    <row r="10" spans="9:10" ht="12.75">
      <c r="I10" t="s">
        <v>15</v>
      </c>
      <c r="J10" s="6" t="s">
        <v>65</v>
      </c>
    </row>
    <row r="11" spans="9:10" ht="12.75">
      <c r="I11" t="s">
        <v>16</v>
      </c>
      <c r="J11" t="s">
        <v>70</v>
      </c>
    </row>
    <row r="12" spans="9:11" ht="12.75">
      <c r="I12" t="s">
        <v>17</v>
      </c>
      <c r="J12">
        <v>13</v>
      </c>
      <c r="K12" t="s">
        <v>64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3.575</v>
      </c>
      <c r="K14" t="s">
        <v>8</v>
      </c>
      <c r="M14" s="2">
        <f>SUM(J14:L14)</f>
        <v>3.575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v>1.257</v>
      </c>
      <c r="K15" t="s">
        <v>8</v>
      </c>
      <c r="M15" s="2">
        <f>AVERAGE(J15:L15)</f>
        <v>1.257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K16" t="s">
        <v>8</v>
      </c>
      <c r="M16" s="2">
        <f>AVERAGE(J16:L16)</f>
        <v>0.375</v>
      </c>
      <c r="N16" t="s">
        <v>61</v>
      </c>
    </row>
    <row r="17" spans="9:15" ht="12.75">
      <c r="I17" t="s">
        <v>57</v>
      </c>
      <c r="J17">
        <v>113.9</v>
      </c>
      <c r="M17" s="2">
        <f>SUM(J17:L17)</f>
        <v>113.9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0.44099999999999995</v>
      </c>
      <c r="K18" t="s">
        <v>8</v>
      </c>
      <c r="M18" s="2">
        <f>AVERAGE(J18:L18)</f>
        <v>0.44099999999999995</v>
      </c>
      <c r="N18" t="s">
        <v>13</v>
      </c>
    </row>
    <row r="19" spans="9:15" ht="12.75">
      <c r="I19" t="s">
        <v>47</v>
      </c>
      <c r="J19">
        <v>113.9</v>
      </c>
      <c r="K19" t="s">
        <v>8</v>
      </c>
      <c r="M19" s="2">
        <f>SUM(J19:L19)</f>
        <v>113.9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330</v>
      </c>
      <c r="K27">
        <v>1300</v>
      </c>
      <c r="L27" t="s">
        <v>58</v>
      </c>
      <c r="M27" t="s">
        <v>50</v>
      </c>
    </row>
    <row r="28" spans="9:14" ht="12.75">
      <c r="I28" t="s">
        <v>24</v>
      </c>
      <c r="J28">
        <v>330</v>
      </c>
      <c r="K28">
        <v>1300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260</v>
      </c>
      <c r="K29">
        <v>900</v>
      </c>
      <c r="L29" t="s">
        <v>8</v>
      </c>
      <c r="M29" t="s">
        <v>39</v>
      </c>
      <c r="N29">
        <f>C32/N28</f>
        <v>1664.6936976500263</v>
      </c>
    </row>
    <row r="30" spans="9:13" ht="12.75">
      <c r="I30" t="s">
        <v>40</v>
      </c>
      <c r="J30">
        <f>(J18/C34)/2</f>
        <v>0.5188235294117647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103.237352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AVERAGE(Data!B34:B136)</f>
        <v>72.57432469970871</v>
      </c>
      <c r="D33" t="s">
        <v>31</v>
      </c>
      <c r="F33" t="s">
        <v>8</v>
      </c>
      <c r="G33" t="s">
        <v>8</v>
      </c>
      <c r="H33" t="s">
        <v>63</v>
      </c>
    </row>
    <row r="34" spans="1:8" ht="12.75">
      <c r="A34" t="s">
        <v>0</v>
      </c>
      <c r="C34" s="2">
        <f>(136-34)/240</f>
        <v>0.425</v>
      </c>
      <c r="D34" t="s">
        <v>35</v>
      </c>
      <c r="H34" t="s">
        <v>28</v>
      </c>
    </row>
    <row r="35" spans="1:8" ht="12.75">
      <c r="A35" t="s">
        <v>3</v>
      </c>
      <c r="C35" s="2">
        <f>((SUM(Data!B34:B136))/240)</f>
        <v>31.146481016958322</v>
      </c>
      <c r="D35" t="s">
        <v>4</v>
      </c>
      <c r="F35" t="s">
        <v>8</v>
      </c>
      <c r="H35" t="s">
        <v>67</v>
      </c>
    </row>
    <row r="36" spans="3:12" ht="12.75">
      <c r="C36" s="2">
        <f>C35*4.448</f>
        <v>138.53954756343063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0.1139</v>
      </c>
      <c r="D37" t="s">
        <v>56</v>
      </c>
      <c r="G37" t="s">
        <v>60</v>
      </c>
      <c r="H37">
        <v>0</v>
      </c>
      <c r="I37" s="4">
        <v>0.02</v>
      </c>
    </row>
    <row r="38" spans="1:12" ht="12.75">
      <c r="A38" t="s">
        <v>8</v>
      </c>
      <c r="C38" s="4">
        <f>C37/453.54*1000</f>
        <v>0.25113551175199544</v>
      </c>
      <c r="D38" t="s">
        <v>9</v>
      </c>
      <c r="H38">
        <v>3.15</v>
      </c>
      <c r="I38" s="4">
        <v>0.059</v>
      </c>
      <c r="J38">
        <f aca="true" t="shared" si="0" ref="J38:J47">(I38)/H38</f>
        <v>0.01873015873015873</v>
      </c>
      <c r="K38">
        <f aca="true" t="shared" si="1" ref="K38:K47">1/J38</f>
        <v>53.38983050847458</v>
      </c>
      <c r="L38">
        <f>1/((I38-I37)/H38)</f>
        <v>80.76923076923077</v>
      </c>
    </row>
    <row r="39" spans="1:12" ht="12.75">
      <c r="A39" t="s">
        <v>7</v>
      </c>
      <c r="C39" s="2">
        <f>(C36/C37)/9.8</f>
        <v>124.11491243968987</v>
      </c>
      <c r="D39" t="s">
        <v>1</v>
      </c>
      <c r="H39">
        <v>13.15</v>
      </c>
      <c r="I39" s="4">
        <v>0.176</v>
      </c>
      <c r="J39">
        <f t="shared" si="0"/>
        <v>0.01338403041825095</v>
      </c>
      <c r="K39">
        <f t="shared" si="1"/>
        <v>74.7159090909091</v>
      </c>
      <c r="L39">
        <f>1/((I39-I37)/H39)</f>
        <v>84.2948717948718</v>
      </c>
    </row>
    <row r="40" spans="8:12" ht="12.75">
      <c r="H40">
        <v>23.15</v>
      </c>
      <c r="I40" s="4">
        <v>0.273</v>
      </c>
      <c r="J40">
        <f t="shared" si="0"/>
        <v>0.011792656587473005</v>
      </c>
      <c r="K40">
        <f t="shared" si="1"/>
        <v>84.79853479853477</v>
      </c>
      <c r="L40">
        <f>1/((I40-I37)/H40)</f>
        <v>91.50197628458497</v>
      </c>
    </row>
    <row r="41" spans="1:12" ht="12.75">
      <c r="A41" s="5"/>
      <c r="H41">
        <v>33.15</v>
      </c>
      <c r="I41" s="4">
        <v>0.391</v>
      </c>
      <c r="J41">
        <f t="shared" si="0"/>
        <v>0.011794871794871795</v>
      </c>
      <c r="K41">
        <f t="shared" si="1"/>
        <v>84.78260869565217</v>
      </c>
      <c r="L41">
        <f>1/((I41-I37)/H41)</f>
        <v>89.35309973045821</v>
      </c>
    </row>
    <row r="42" spans="8:12" ht="12.75">
      <c r="H42">
        <v>43.15</v>
      </c>
      <c r="I42" s="4">
        <v>0.508</v>
      </c>
      <c r="J42">
        <f t="shared" si="0"/>
        <v>0.011772885283893395</v>
      </c>
      <c r="K42">
        <f t="shared" si="1"/>
        <v>84.94094488188976</v>
      </c>
      <c r="L42">
        <f>1/((I42-I37)/H42)</f>
        <v>88.42213114754098</v>
      </c>
    </row>
    <row r="43" spans="8:12" ht="12.75">
      <c r="H43">
        <v>53.15</v>
      </c>
      <c r="I43" s="4">
        <v>0.625</v>
      </c>
      <c r="J43">
        <f t="shared" si="0"/>
        <v>0.011759172154280339</v>
      </c>
      <c r="K43">
        <f t="shared" si="1"/>
        <v>85.04</v>
      </c>
      <c r="L43">
        <f>1/((I43-I37)/H43)</f>
        <v>87.85123966942149</v>
      </c>
    </row>
    <row r="44" spans="1:12" ht="12.75">
      <c r="A44" t="s">
        <v>33</v>
      </c>
      <c r="H44">
        <v>63.15</v>
      </c>
      <c r="I44" s="4">
        <v>0.723</v>
      </c>
      <c r="J44">
        <f t="shared" si="0"/>
        <v>0.011448931116389548</v>
      </c>
      <c r="K44">
        <f t="shared" si="1"/>
        <v>87.34439834024897</v>
      </c>
      <c r="L44">
        <f>1/((I44-I37)/H44)</f>
        <v>89.82930298719772</v>
      </c>
    </row>
    <row r="45" spans="1:12" ht="12.75">
      <c r="A45" t="s">
        <v>36</v>
      </c>
      <c r="H45">
        <v>73.15</v>
      </c>
      <c r="I45" s="4">
        <v>0.84</v>
      </c>
      <c r="J45">
        <f t="shared" si="0"/>
        <v>0.011483253588516745</v>
      </c>
      <c r="K45">
        <f t="shared" si="1"/>
        <v>87.08333333333334</v>
      </c>
      <c r="L45">
        <f>1/((I45-I37)/H45)</f>
        <v>89.20731707317074</v>
      </c>
    </row>
    <row r="46" spans="1:12" ht="12.75">
      <c r="A46" t="s">
        <v>8</v>
      </c>
      <c r="H46">
        <v>83.15</v>
      </c>
      <c r="I46" s="4">
        <v>0.938</v>
      </c>
      <c r="J46">
        <f t="shared" si="0"/>
        <v>0.011280817799158146</v>
      </c>
      <c r="K46">
        <f t="shared" si="1"/>
        <v>88.64605543710023</v>
      </c>
      <c r="L46">
        <f>1/((I46-I37)/H46)</f>
        <v>90.5773420479303</v>
      </c>
    </row>
    <row r="47" spans="1:12" ht="12.75">
      <c r="A47" t="s">
        <v>8</v>
      </c>
      <c r="G47" t="s">
        <v>8</v>
      </c>
      <c r="H47">
        <v>93.15</v>
      </c>
      <c r="I47" s="4">
        <v>1.055</v>
      </c>
      <c r="J47">
        <f t="shared" si="0"/>
        <v>0.011325818572195383</v>
      </c>
      <c r="K47">
        <f t="shared" si="1"/>
        <v>88.29383886255926</v>
      </c>
      <c r="L47" s="1">
        <f>1/((I47-I37)/H47)</f>
        <v>90.00000000000001</v>
      </c>
    </row>
    <row r="48" spans="9:12" ht="12.75">
      <c r="I48" t="s">
        <v>43</v>
      </c>
      <c r="J48">
        <f>AVERAGE(J40:J46)</f>
        <v>0.011618941189226139</v>
      </c>
      <c r="K48">
        <f>AVERAGE(K40:K47)</f>
        <v>86.36621429366483</v>
      </c>
      <c r="L48">
        <f>AVERAGE(L40:L47)</f>
        <v>89.59280111753804</v>
      </c>
    </row>
    <row r="50" ht="12.75">
      <c r="A50" t="s">
        <v>71</v>
      </c>
    </row>
    <row r="51" spans="1:5" ht="12.75">
      <c r="A51" t="s">
        <v>72</v>
      </c>
      <c r="B51">
        <v>1.159</v>
      </c>
      <c r="C51" t="s">
        <v>76</v>
      </c>
      <c r="D51">
        <f>B52-B51</f>
        <v>1.321</v>
      </c>
      <c r="E51" t="s">
        <v>77</v>
      </c>
    </row>
    <row r="52" spans="1:2" ht="12.75">
      <c r="A52" t="s">
        <v>74</v>
      </c>
      <c r="B52">
        <v>2.48</v>
      </c>
    </row>
    <row r="53" spans="1:5" ht="12.75">
      <c r="A53" t="s">
        <v>75</v>
      </c>
      <c r="B53">
        <v>2.96</v>
      </c>
      <c r="C53" t="s">
        <v>0</v>
      </c>
      <c r="D53">
        <f>B53-B52</f>
        <v>0.48</v>
      </c>
      <c r="E53" t="s">
        <v>77</v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spans="4:9" ht="12.75">
      <c r="D58" s="2"/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spans="9:12" ht="12.75">
      <c r="I64" s="4"/>
      <c r="L64" s="1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79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-0.019531</v>
      </c>
      <c r="B10" s="1">
        <f>(A10*89.59)+1.7498</f>
        <v>1.7710000000059622E-05</v>
      </c>
      <c r="D10" s="2">
        <f>MAX(B10:B384)</f>
        <v>103.237352</v>
      </c>
      <c r="E10">
        <f>D10/10</f>
        <v>10.3237352</v>
      </c>
    </row>
    <row r="11" spans="1:2" ht="12.75">
      <c r="A11" s="1">
        <v>-0.019531</v>
      </c>
      <c r="B11" s="1">
        <f aca="true" t="shared" si="0" ref="B11:B74">(A11*89.59)+1.7498</f>
        <v>1.7710000000059622E-05</v>
      </c>
    </row>
    <row r="12" spans="1:2" ht="12.75">
      <c r="A12" s="1">
        <v>-0.019531</v>
      </c>
      <c r="B12" s="1">
        <f t="shared" si="0"/>
        <v>1.7710000000059622E-05</v>
      </c>
    </row>
    <row r="13" spans="1:4" ht="12.75">
      <c r="A13" s="1">
        <v>-0.019531</v>
      </c>
      <c r="B13" s="1">
        <f t="shared" si="0"/>
        <v>1.7710000000059622E-05</v>
      </c>
      <c r="D13" t="s">
        <v>8</v>
      </c>
    </row>
    <row r="14" spans="1:4" ht="12.75">
      <c r="A14" s="1">
        <v>-0.019531</v>
      </c>
      <c r="B14" s="1">
        <f t="shared" si="0"/>
        <v>1.7710000000059622E-05</v>
      </c>
      <c r="D14" t="s">
        <v>8</v>
      </c>
    </row>
    <row r="15" spans="1:4" ht="12.75">
      <c r="A15" s="1">
        <v>-0.019531</v>
      </c>
      <c r="B15" s="1">
        <f t="shared" si="0"/>
        <v>1.7710000000059622E-05</v>
      </c>
      <c r="D15" t="s">
        <v>8</v>
      </c>
    </row>
    <row r="16" spans="1:2" ht="12.75">
      <c r="A16" s="1">
        <v>-0.019531</v>
      </c>
      <c r="B16" s="1">
        <f t="shared" si="0"/>
        <v>1.7710000000059622E-05</v>
      </c>
    </row>
    <row r="17" spans="1:2" ht="12.75">
      <c r="A17" s="1">
        <v>0</v>
      </c>
      <c r="B17" s="1">
        <f t="shared" si="0"/>
        <v>1.7498</v>
      </c>
    </row>
    <row r="18" spans="1:2" ht="12.75">
      <c r="A18" s="1">
        <v>0</v>
      </c>
      <c r="B18" s="1">
        <f t="shared" si="0"/>
        <v>1.7498</v>
      </c>
    </row>
    <row r="19" spans="1:2" ht="12.75">
      <c r="A19" s="1">
        <v>0.019531</v>
      </c>
      <c r="B19" s="1">
        <f t="shared" si="0"/>
        <v>3.49958229</v>
      </c>
    </row>
    <row r="20" spans="1:2" ht="12.75">
      <c r="A20" s="1">
        <v>0.019531</v>
      </c>
      <c r="B20" s="1">
        <f t="shared" si="0"/>
        <v>3.49958229</v>
      </c>
    </row>
    <row r="21" spans="1:2" ht="12.75">
      <c r="A21" s="1">
        <v>0.019531</v>
      </c>
      <c r="B21" s="1">
        <f t="shared" si="0"/>
        <v>3.49958229</v>
      </c>
    </row>
    <row r="22" spans="1:2" ht="12.75">
      <c r="A22" s="1">
        <v>0.019531</v>
      </c>
      <c r="B22" s="1">
        <f t="shared" si="0"/>
        <v>3.49958229</v>
      </c>
    </row>
    <row r="23" spans="1:2" ht="12.75">
      <c r="A23" s="1">
        <v>0.019531</v>
      </c>
      <c r="B23" s="1">
        <f t="shared" si="0"/>
        <v>3.49958229</v>
      </c>
    </row>
    <row r="24" spans="1:2" ht="12.75">
      <c r="A24" s="1">
        <v>0.019531</v>
      </c>
      <c r="B24" s="1">
        <f t="shared" si="0"/>
        <v>3.49958229</v>
      </c>
    </row>
    <row r="25" spans="1:2" ht="12.75">
      <c r="A25" s="1">
        <v>0.019531</v>
      </c>
      <c r="B25" s="1">
        <f t="shared" si="0"/>
        <v>3.49958229</v>
      </c>
    </row>
    <row r="26" spans="1:2" ht="12.75">
      <c r="A26" s="1">
        <v>0.039063</v>
      </c>
      <c r="B26" s="1">
        <f t="shared" si="0"/>
        <v>5.24945417</v>
      </c>
    </row>
    <row r="27" spans="1:2" ht="12.75">
      <c r="A27" s="1">
        <v>0.039063</v>
      </c>
      <c r="B27" s="1">
        <f t="shared" si="0"/>
        <v>5.24945417</v>
      </c>
    </row>
    <row r="28" spans="1:2" ht="12.75">
      <c r="A28" s="1">
        <v>0.039063</v>
      </c>
      <c r="B28" s="1">
        <f t="shared" si="0"/>
        <v>5.24945417</v>
      </c>
    </row>
    <row r="29" spans="1:2" ht="12.75">
      <c r="A29" s="1">
        <v>0.058594</v>
      </c>
      <c r="B29" s="1">
        <f t="shared" si="0"/>
        <v>6.9992364600000005</v>
      </c>
    </row>
    <row r="30" spans="1:2" ht="12.75">
      <c r="A30" s="1">
        <v>0.078125</v>
      </c>
      <c r="B30" s="1">
        <f t="shared" si="0"/>
        <v>8.749018750000001</v>
      </c>
    </row>
    <row r="31" spans="1:2" ht="12.75">
      <c r="A31" s="1">
        <v>0.058594</v>
      </c>
      <c r="B31" s="1">
        <f t="shared" si="0"/>
        <v>6.9992364600000005</v>
      </c>
    </row>
    <row r="32" spans="1:2" ht="12.75">
      <c r="A32" s="1">
        <v>0.078125</v>
      </c>
      <c r="B32" s="1">
        <f t="shared" si="0"/>
        <v>8.749018750000001</v>
      </c>
    </row>
    <row r="33" spans="1:2" ht="12.75">
      <c r="A33" s="1">
        <v>0.078125</v>
      </c>
      <c r="B33" s="1">
        <f t="shared" si="0"/>
        <v>8.749018750000001</v>
      </c>
    </row>
    <row r="34" spans="1:3" ht="12.75">
      <c r="A34" s="1">
        <v>0.097656</v>
      </c>
      <c r="B34" s="1">
        <f t="shared" si="0"/>
        <v>10.498801040000002</v>
      </c>
      <c r="C34" t="s">
        <v>54</v>
      </c>
    </row>
    <row r="35" spans="1:2" ht="12.75">
      <c r="A35" s="1">
        <v>0.097656</v>
      </c>
      <c r="B35" s="1">
        <f t="shared" si="0"/>
        <v>10.498801040000002</v>
      </c>
    </row>
    <row r="36" spans="1:2" ht="12.75">
      <c r="A36" s="1">
        <v>0.19531</v>
      </c>
      <c r="B36" s="1">
        <f t="shared" si="0"/>
        <v>19.247622900000003</v>
      </c>
    </row>
    <row r="37" spans="1:2" ht="12.75">
      <c r="A37" s="1">
        <v>0.27344</v>
      </c>
      <c r="B37" s="1">
        <f t="shared" si="0"/>
        <v>26.247289600000002</v>
      </c>
    </row>
    <row r="38" spans="1:2" ht="12.75">
      <c r="A38" s="1">
        <v>0.39063</v>
      </c>
      <c r="B38" s="1">
        <f t="shared" si="0"/>
        <v>36.7463417</v>
      </c>
    </row>
    <row r="39" spans="1:2" ht="12.75">
      <c r="A39" s="1">
        <v>0.50781</v>
      </c>
      <c r="B39" s="1">
        <f t="shared" si="0"/>
        <v>47.2444979</v>
      </c>
    </row>
    <row r="40" spans="1:2" ht="12.75">
      <c r="A40" s="1">
        <v>0.64453</v>
      </c>
      <c r="B40" s="1">
        <f t="shared" si="0"/>
        <v>59.49324270000001</v>
      </c>
    </row>
    <row r="41" spans="1:2" ht="12.75">
      <c r="A41" s="1">
        <v>0.82031</v>
      </c>
      <c r="B41" s="1">
        <f t="shared" si="0"/>
        <v>75.2413729</v>
      </c>
    </row>
    <row r="42" spans="1:2" ht="12.75">
      <c r="A42" s="1">
        <v>0.97656</v>
      </c>
      <c r="B42" s="1">
        <f t="shared" si="0"/>
        <v>89.2398104</v>
      </c>
    </row>
    <row r="43" spans="1:2" ht="12.75">
      <c r="A43" s="1">
        <v>1.0742</v>
      </c>
      <c r="B43" s="1">
        <f t="shared" si="0"/>
        <v>97.987378</v>
      </c>
    </row>
    <row r="44" spans="1:2" ht="12.75">
      <c r="A44" s="1">
        <v>1.1328</v>
      </c>
      <c r="B44" s="1">
        <f t="shared" si="0"/>
        <v>103.237352</v>
      </c>
    </row>
    <row r="45" spans="1:2" ht="12.75">
      <c r="A45" s="1">
        <v>1.1328</v>
      </c>
      <c r="B45" s="1">
        <f t="shared" si="0"/>
        <v>103.237352</v>
      </c>
    </row>
    <row r="46" spans="1:2" ht="12.75">
      <c r="A46" s="1">
        <v>1.1328</v>
      </c>
      <c r="B46" s="1">
        <f t="shared" si="0"/>
        <v>103.237352</v>
      </c>
    </row>
    <row r="47" spans="1:2" ht="12.75">
      <c r="A47" s="1">
        <v>1.1133</v>
      </c>
      <c r="B47" s="1">
        <f t="shared" si="0"/>
        <v>101.490347</v>
      </c>
    </row>
    <row r="48" spans="1:2" ht="12.75">
      <c r="A48" s="1">
        <v>1.1133</v>
      </c>
      <c r="B48" s="1">
        <f t="shared" si="0"/>
        <v>101.490347</v>
      </c>
    </row>
    <row r="49" spans="1:2" ht="12.75">
      <c r="A49" s="1">
        <v>1.0938</v>
      </c>
      <c r="B49" s="1">
        <f t="shared" si="0"/>
        <v>99.74334200000001</v>
      </c>
    </row>
    <row r="50" spans="1:2" ht="12.75">
      <c r="A50" s="1">
        <v>1.1133</v>
      </c>
      <c r="B50" s="1">
        <f t="shared" si="0"/>
        <v>101.490347</v>
      </c>
    </row>
    <row r="51" spans="1:2" ht="12.75">
      <c r="A51" s="1">
        <v>1.0742</v>
      </c>
      <c r="B51" s="1">
        <f t="shared" si="0"/>
        <v>97.987378</v>
      </c>
    </row>
    <row r="52" spans="1:2" ht="12.75">
      <c r="A52" s="1">
        <v>1.0547</v>
      </c>
      <c r="B52" s="1">
        <f t="shared" si="0"/>
        <v>96.24037299999999</v>
      </c>
    </row>
    <row r="53" spans="1:2" ht="12.75">
      <c r="A53" s="1">
        <v>1.0156</v>
      </c>
      <c r="B53" s="1">
        <f t="shared" si="0"/>
        <v>92.737404</v>
      </c>
    </row>
    <row r="54" spans="1:2" ht="12.75">
      <c r="A54" s="1">
        <v>1.0156</v>
      </c>
      <c r="B54" s="1">
        <f t="shared" si="0"/>
        <v>92.737404</v>
      </c>
    </row>
    <row r="55" spans="1:2" ht="12.75">
      <c r="A55" s="1">
        <v>0.99609</v>
      </c>
      <c r="B55" s="1">
        <f t="shared" si="0"/>
        <v>90.9895031</v>
      </c>
    </row>
    <row r="56" spans="1:2" ht="12.75">
      <c r="A56" s="1">
        <v>0.99609</v>
      </c>
      <c r="B56" s="1">
        <f t="shared" si="0"/>
        <v>90.9895031</v>
      </c>
    </row>
    <row r="57" spans="1:2" ht="12.75">
      <c r="A57" s="1">
        <v>0.97656</v>
      </c>
      <c r="B57" s="1">
        <f t="shared" si="0"/>
        <v>89.2398104</v>
      </c>
    </row>
    <row r="58" spans="1:2" ht="12.75">
      <c r="A58" s="1">
        <v>0.97656</v>
      </c>
      <c r="B58" s="1">
        <f t="shared" si="0"/>
        <v>89.2398104</v>
      </c>
    </row>
    <row r="59" spans="1:2" ht="12.75">
      <c r="A59" s="1">
        <v>0.97656</v>
      </c>
      <c r="B59" s="1">
        <f t="shared" si="0"/>
        <v>89.2398104</v>
      </c>
    </row>
    <row r="60" spans="1:2" ht="12.75">
      <c r="A60" s="1">
        <v>0.97656</v>
      </c>
      <c r="B60" s="1">
        <f t="shared" si="0"/>
        <v>89.2398104</v>
      </c>
    </row>
    <row r="61" spans="1:2" ht="12.75">
      <c r="A61" s="1">
        <v>0.99609</v>
      </c>
      <c r="B61" s="1">
        <f t="shared" si="0"/>
        <v>90.9895031</v>
      </c>
    </row>
    <row r="62" spans="1:2" ht="12.75">
      <c r="A62" s="1">
        <v>1.0547</v>
      </c>
      <c r="B62" s="1">
        <f t="shared" si="0"/>
        <v>96.24037299999999</v>
      </c>
    </row>
    <row r="63" spans="1:2" ht="12.75">
      <c r="A63" s="1">
        <v>0.99609</v>
      </c>
      <c r="B63" s="1">
        <f t="shared" si="0"/>
        <v>90.9895031</v>
      </c>
    </row>
    <row r="64" spans="1:2" ht="12.75">
      <c r="A64" s="1">
        <v>1.0156</v>
      </c>
      <c r="B64" s="1">
        <f t="shared" si="0"/>
        <v>92.737404</v>
      </c>
    </row>
    <row r="65" spans="1:2" ht="12.75">
      <c r="A65" s="1">
        <v>0.95703</v>
      </c>
      <c r="B65" s="1">
        <f t="shared" si="0"/>
        <v>87.4901177</v>
      </c>
    </row>
    <row r="66" spans="1:2" ht="12.75">
      <c r="A66" s="1">
        <v>0.97656</v>
      </c>
      <c r="B66" s="1">
        <f t="shared" si="0"/>
        <v>89.2398104</v>
      </c>
    </row>
    <row r="67" spans="1:2" ht="12.75">
      <c r="A67" s="1">
        <v>0.95703</v>
      </c>
      <c r="B67" s="1">
        <f t="shared" si="0"/>
        <v>87.4901177</v>
      </c>
    </row>
    <row r="68" spans="1:2" ht="12.75">
      <c r="A68" s="1">
        <v>0.97656</v>
      </c>
      <c r="B68" s="1">
        <f t="shared" si="0"/>
        <v>89.2398104</v>
      </c>
    </row>
    <row r="69" spans="1:2" ht="12.75">
      <c r="A69" s="1">
        <v>0.9375</v>
      </c>
      <c r="B69" s="1">
        <f t="shared" si="0"/>
        <v>85.740425</v>
      </c>
    </row>
    <row r="70" spans="1:2" ht="12.75">
      <c r="A70" s="1">
        <v>0.97656</v>
      </c>
      <c r="B70" s="1">
        <f t="shared" si="0"/>
        <v>89.2398104</v>
      </c>
    </row>
    <row r="71" spans="1:2" ht="12.75">
      <c r="A71" s="1">
        <v>0.95703</v>
      </c>
      <c r="B71" s="1">
        <f t="shared" si="0"/>
        <v>87.4901177</v>
      </c>
    </row>
    <row r="72" spans="1:2" ht="12.75">
      <c r="A72" s="1">
        <v>0.97656</v>
      </c>
      <c r="B72" s="1">
        <f t="shared" si="0"/>
        <v>89.2398104</v>
      </c>
    </row>
    <row r="73" spans="1:2" ht="12.75">
      <c r="A73" s="1">
        <v>0.95703</v>
      </c>
      <c r="B73" s="1">
        <f t="shared" si="0"/>
        <v>87.4901177</v>
      </c>
    </row>
    <row r="74" spans="1:2" ht="12.75">
      <c r="A74" s="1">
        <v>0.97656</v>
      </c>
      <c r="B74" s="1">
        <f t="shared" si="0"/>
        <v>89.2398104</v>
      </c>
    </row>
    <row r="75" spans="1:2" ht="12.75">
      <c r="A75" s="1">
        <v>0.95703</v>
      </c>
      <c r="B75" s="1">
        <f aca="true" t="shared" si="1" ref="B75:B138">(A75*89.59)+1.7498</f>
        <v>87.4901177</v>
      </c>
    </row>
    <row r="76" spans="1:2" ht="12.75">
      <c r="A76" s="1">
        <v>0.97656</v>
      </c>
      <c r="B76" s="1">
        <f t="shared" si="1"/>
        <v>89.2398104</v>
      </c>
    </row>
    <row r="77" spans="1:2" ht="12.75">
      <c r="A77" s="1">
        <v>0.97656</v>
      </c>
      <c r="B77" s="1">
        <f t="shared" si="1"/>
        <v>89.2398104</v>
      </c>
    </row>
    <row r="78" spans="1:2" ht="12.75">
      <c r="A78" s="1">
        <v>0.99609</v>
      </c>
      <c r="B78" s="1">
        <f t="shared" si="1"/>
        <v>90.9895031</v>
      </c>
    </row>
    <row r="79" spans="1:2" ht="12.75">
      <c r="A79" s="1">
        <v>0.97656</v>
      </c>
      <c r="B79" s="1">
        <f t="shared" si="1"/>
        <v>89.2398104</v>
      </c>
    </row>
    <row r="80" spans="1:2" ht="12.75">
      <c r="A80" s="1">
        <v>0.99609</v>
      </c>
      <c r="B80" s="1">
        <f t="shared" si="1"/>
        <v>90.9895031</v>
      </c>
    </row>
    <row r="81" spans="1:2" ht="12.75">
      <c r="A81" s="1">
        <v>0.99609</v>
      </c>
      <c r="B81" s="1">
        <f t="shared" si="1"/>
        <v>90.9895031</v>
      </c>
    </row>
    <row r="82" spans="1:2" ht="12.75">
      <c r="A82" s="1">
        <v>1.0156</v>
      </c>
      <c r="B82" s="1">
        <f t="shared" si="1"/>
        <v>92.737404</v>
      </c>
    </row>
    <row r="83" spans="1:2" ht="12.75">
      <c r="A83" s="1">
        <v>0.99609</v>
      </c>
      <c r="B83" s="1">
        <f t="shared" si="1"/>
        <v>90.9895031</v>
      </c>
    </row>
    <row r="84" spans="1:2" ht="12.75">
      <c r="A84" s="1">
        <v>1.0156</v>
      </c>
      <c r="B84" s="1">
        <f t="shared" si="1"/>
        <v>92.737404</v>
      </c>
    </row>
    <row r="85" spans="1:2" ht="12.75">
      <c r="A85" s="1">
        <v>0.99609</v>
      </c>
      <c r="B85" s="1">
        <f t="shared" si="1"/>
        <v>90.9895031</v>
      </c>
    </row>
    <row r="86" spans="1:2" ht="12.75">
      <c r="A86" s="1">
        <v>0.99609</v>
      </c>
      <c r="B86" s="1">
        <f t="shared" si="1"/>
        <v>90.9895031</v>
      </c>
    </row>
    <row r="87" spans="1:2" ht="12.75">
      <c r="A87" s="1">
        <v>0.97656</v>
      </c>
      <c r="B87" s="1">
        <f t="shared" si="1"/>
        <v>89.2398104</v>
      </c>
    </row>
    <row r="88" spans="1:2" ht="12.75">
      <c r="A88" s="1">
        <v>0.97656</v>
      </c>
      <c r="B88" s="1">
        <f t="shared" si="1"/>
        <v>89.2398104</v>
      </c>
    </row>
    <row r="89" spans="1:2" ht="12.75">
      <c r="A89" s="1">
        <v>0.9375</v>
      </c>
      <c r="B89" s="1">
        <f t="shared" si="1"/>
        <v>85.740425</v>
      </c>
    </row>
    <row r="90" spans="1:2" ht="12.75">
      <c r="A90" s="1">
        <v>0.95703</v>
      </c>
      <c r="B90" s="1">
        <f t="shared" si="1"/>
        <v>87.4901177</v>
      </c>
    </row>
    <row r="91" spans="1:2" ht="12.75">
      <c r="A91" s="1">
        <v>0.91797</v>
      </c>
      <c r="B91" s="1">
        <f t="shared" si="1"/>
        <v>83.99073229999999</v>
      </c>
    </row>
    <row r="92" spans="1:2" ht="12.75">
      <c r="A92" s="1">
        <v>0.95703</v>
      </c>
      <c r="B92" s="1">
        <f t="shared" si="1"/>
        <v>87.4901177</v>
      </c>
    </row>
    <row r="93" spans="1:2" ht="12.75">
      <c r="A93" s="1">
        <v>0.91797</v>
      </c>
      <c r="B93" s="1">
        <f t="shared" si="1"/>
        <v>83.99073229999999</v>
      </c>
    </row>
    <row r="94" spans="1:2" ht="12.75">
      <c r="A94" s="1">
        <v>0.9375</v>
      </c>
      <c r="B94" s="1">
        <f t="shared" si="1"/>
        <v>85.740425</v>
      </c>
    </row>
    <row r="95" spans="1:2" ht="12.75">
      <c r="A95" s="1">
        <v>0.89844</v>
      </c>
      <c r="B95" s="1">
        <f t="shared" si="1"/>
        <v>82.2410396</v>
      </c>
    </row>
    <row r="96" spans="1:2" ht="12.75">
      <c r="A96" s="1">
        <v>0.91797</v>
      </c>
      <c r="B96" s="1">
        <f t="shared" si="1"/>
        <v>83.99073229999999</v>
      </c>
    </row>
    <row r="97" spans="1:2" ht="12.75">
      <c r="A97" s="1">
        <v>0.89844</v>
      </c>
      <c r="B97" s="1">
        <f t="shared" si="1"/>
        <v>82.2410396</v>
      </c>
    </row>
    <row r="98" spans="1:2" ht="12.75">
      <c r="A98" s="1">
        <v>0.89844</v>
      </c>
      <c r="B98" s="1">
        <f t="shared" si="1"/>
        <v>82.2410396</v>
      </c>
    </row>
    <row r="99" spans="1:3" ht="12.75">
      <c r="A99" s="1">
        <v>0.87891</v>
      </c>
      <c r="B99" s="1">
        <f t="shared" si="1"/>
        <v>80.4913469</v>
      </c>
      <c r="C99" t="s">
        <v>8</v>
      </c>
    </row>
    <row r="100" spans="1:2" ht="12.75">
      <c r="A100" s="1">
        <v>0.87891</v>
      </c>
      <c r="B100" s="1">
        <f t="shared" si="1"/>
        <v>80.4913469</v>
      </c>
    </row>
    <row r="101" spans="1:2" ht="12.75">
      <c r="A101" s="1">
        <v>0.85938</v>
      </c>
      <c r="B101" s="1">
        <f t="shared" si="1"/>
        <v>78.7416542</v>
      </c>
    </row>
    <row r="102" spans="1:2" ht="12.75">
      <c r="A102" s="1">
        <v>0.85938</v>
      </c>
      <c r="B102" s="1">
        <f t="shared" si="1"/>
        <v>78.7416542</v>
      </c>
    </row>
    <row r="103" spans="1:2" ht="12.75">
      <c r="A103" s="1">
        <v>0.85938</v>
      </c>
      <c r="B103" s="1">
        <f t="shared" si="1"/>
        <v>78.7416542</v>
      </c>
    </row>
    <row r="104" spans="1:2" ht="12.75">
      <c r="A104" s="1">
        <v>0.85938</v>
      </c>
      <c r="B104" s="1">
        <f t="shared" si="1"/>
        <v>78.7416542</v>
      </c>
    </row>
    <row r="105" spans="1:2" ht="12.75">
      <c r="A105" s="1">
        <v>0.83984</v>
      </c>
      <c r="B105" s="1">
        <f t="shared" si="1"/>
        <v>76.9910656</v>
      </c>
    </row>
    <row r="106" spans="1:2" ht="12.75">
      <c r="A106" s="1">
        <v>0.82031</v>
      </c>
      <c r="B106" s="1">
        <f t="shared" si="1"/>
        <v>75.2413729</v>
      </c>
    </row>
    <row r="107" spans="1:2" ht="12.75">
      <c r="A107" s="1">
        <v>0.80078</v>
      </c>
      <c r="B107" s="1">
        <f t="shared" si="1"/>
        <v>73.4916802</v>
      </c>
    </row>
    <row r="108" spans="1:2" ht="12.75">
      <c r="A108" s="1">
        <v>0.80078</v>
      </c>
      <c r="B108" s="1">
        <f t="shared" si="1"/>
        <v>73.4916802</v>
      </c>
    </row>
    <row r="109" spans="1:2" ht="12.75">
      <c r="A109" s="1">
        <v>0.80078</v>
      </c>
      <c r="B109" s="1">
        <f t="shared" si="1"/>
        <v>73.4916802</v>
      </c>
    </row>
    <row r="110" spans="1:2" ht="12.75">
      <c r="A110" s="1">
        <v>0.78125</v>
      </c>
      <c r="B110" s="1">
        <f t="shared" si="1"/>
        <v>71.7419875</v>
      </c>
    </row>
    <row r="111" spans="1:2" ht="12.75">
      <c r="A111" s="1">
        <v>0.76172</v>
      </c>
      <c r="B111" s="1">
        <f t="shared" si="1"/>
        <v>69.9922948</v>
      </c>
    </row>
    <row r="112" spans="1:2" ht="12.75">
      <c r="A112" s="1">
        <v>0.74219</v>
      </c>
      <c r="B112" s="1">
        <f t="shared" si="1"/>
        <v>68.2426021</v>
      </c>
    </row>
    <row r="113" spans="1:2" ht="12.75">
      <c r="A113" s="1">
        <v>0.70313</v>
      </c>
      <c r="B113" s="1">
        <f t="shared" si="1"/>
        <v>64.7432167</v>
      </c>
    </row>
    <row r="114" spans="1:2" ht="12.75">
      <c r="A114" s="1">
        <v>0.70313</v>
      </c>
      <c r="B114" s="1">
        <f t="shared" si="1"/>
        <v>64.7432167</v>
      </c>
    </row>
    <row r="115" spans="1:2" ht="12.75">
      <c r="A115" s="1">
        <v>0.68359</v>
      </c>
      <c r="B115" s="1">
        <f t="shared" si="1"/>
        <v>62.992628100000005</v>
      </c>
    </row>
    <row r="116" spans="1:2" ht="12.75">
      <c r="A116" s="1">
        <v>0.66406</v>
      </c>
      <c r="B116" s="1">
        <f t="shared" si="1"/>
        <v>61.2429354</v>
      </c>
    </row>
    <row r="117" spans="1:2" ht="12.75">
      <c r="A117" s="1">
        <v>0.64453</v>
      </c>
      <c r="B117" s="1">
        <f t="shared" si="1"/>
        <v>59.49324270000001</v>
      </c>
    </row>
    <row r="118" spans="1:2" ht="12.75">
      <c r="A118" s="1">
        <v>0.625</v>
      </c>
      <c r="B118" s="1">
        <f t="shared" si="1"/>
        <v>57.743550000000006</v>
      </c>
    </row>
    <row r="119" spans="1:2" ht="12.75">
      <c r="A119" s="1">
        <v>0.58594</v>
      </c>
      <c r="B119" s="1">
        <f t="shared" si="1"/>
        <v>54.244164600000005</v>
      </c>
    </row>
    <row r="120" spans="1:2" ht="12.75">
      <c r="A120" s="1">
        <v>0.56641</v>
      </c>
      <c r="B120" s="1">
        <f t="shared" si="1"/>
        <v>52.4944719</v>
      </c>
    </row>
    <row r="121" spans="1:2" ht="12.75">
      <c r="A121" s="1">
        <v>0.54688</v>
      </c>
      <c r="B121" s="1">
        <f t="shared" si="1"/>
        <v>50.7447792</v>
      </c>
    </row>
    <row r="122" spans="1:2" ht="12.75">
      <c r="A122" s="1">
        <v>0.50781</v>
      </c>
      <c r="B122" s="1">
        <f t="shared" si="1"/>
        <v>47.2444979</v>
      </c>
    </row>
    <row r="123" spans="1:2" ht="12.75">
      <c r="A123" s="1">
        <v>0.48828</v>
      </c>
      <c r="B123" s="1">
        <f t="shared" si="1"/>
        <v>45.4948052</v>
      </c>
    </row>
    <row r="124" spans="1:2" ht="12.75">
      <c r="A124" s="1">
        <v>0.44922</v>
      </c>
      <c r="B124" s="1">
        <f t="shared" si="1"/>
        <v>41.9954198</v>
      </c>
    </row>
    <row r="125" spans="1:2" ht="12.75">
      <c r="A125" s="1">
        <v>0.42969</v>
      </c>
      <c r="B125" s="1">
        <f t="shared" si="1"/>
        <v>40.2457271</v>
      </c>
    </row>
    <row r="126" spans="1:2" ht="12.75">
      <c r="A126" s="1">
        <v>0.42969</v>
      </c>
      <c r="B126" s="1">
        <f t="shared" si="1"/>
        <v>40.2457271</v>
      </c>
    </row>
    <row r="127" spans="1:2" ht="12.75">
      <c r="A127" s="1">
        <v>0.37109</v>
      </c>
      <c r="B127" s="1">
        <f t="shared" si="1"/>
        <v>34.9957531</v>
      </c>
    </row>
    <row r="128" spans="1:2" ht="12.75">
      <c r="A128" s="1">
        <v>0.33203</v>
      </c>
      <c r="B128" s="1">
        <f t="shared" si="1"/>
        <v>31.4963677</v>
      </c>
    </row>
    <row r="129" spans="1:2" ht="12.75">
      <c r="A129" s="1">
        <v>0.29297</v>
      </c>
      <c r="B129" s="1">
        <f t="shared" si="1"/>
        <v>27.996982300000003</v>
      </c>
    </row>
    <row r="130" spans="1:2" ht="12.75">
      <c r="A130" s="1">
        <v>0.25391</v>
      </c>
      <c r="B130" s="1">
        <f t="shared" si="1"/>
        <v>24.497596900000005</v>
      </c>
    </row>
    <row r="131" spans="1:2" ht="12.75">
      <c r="A131" s="1">
        <v>0.21484</v>
      </c>
      <c r="B131" s="1">
        <f t="shared" si="1"/>
        <v>20.9973156</v>
      </c>
    </row>
    <row r="132" spans="1:2" ht="12.75">
      <c r="A132" s="1">
        <v>0.17578</v>
      </c>
      <c r="B132" s="1">
        <f t="shared" si="1"/>
        <v>17.4979302</v>
      </c>
    </row>
    <row r="133" spans="1:2" ht="12.75">
      <c r="A133" s="1">
        <v>0.15625</v>
      </c>
      <c r="B133" s="1">
        <f t="shared" si="1"/>
        <v>15.748237500000002</v>
      </c>
    </row>
    <row r="134" spans="1:2" ht="12.75">
      <c r="A134" s="1">
        <v>0.11719</v>
      </c>
      <c r="B134" s="1">
        <f t="shared" si="1"/>
        <v>12.2488521</v>
      </c>
    </row>
    <row r="135" spans="1:2" ht="12.75">
      <c r="A135" s="1">
        <v>0.097656</v>
      </c>
      <c r="B135" s="1">
        <f t="shared" si="1"/>
        <v>10.498801040000002</v>
      </c>
    </row>
    <row r="136" spans="1:3" ht="12.75">
      <c r="A136" s="1">
        <v>0.078125</v>
      </c>
      <c r="B136" s="1">
        <f t="shared" si="1"/>
        <v>8.749018750000001</v>
      </c>
      <c r="C136" t="s">
        <v>55</v>
      </c>
    </row>
    <row r="137" spans="1:2" ht="12.75">
      <c r="A137" s="1">
        <v>0.078125</v>
      </c>
      <c r="B137" s="1">
        <f t="shared" si="1"/>
        <v>8.749018750000001</v>
      </c>
    </row>
    <row r="138" spans="1:2" ht="12.75">
      <c r="A138" s="1">
        <v>0.058594</v>
      </c>
      <c r="B138" s="1">
        <f t="shared" si="1"/>
        <v>6.9992364600000005</v>
      </c>
    </row>
    <row r="139" spans="1:2" ht="12.75">
      <c r="A139" s="1">
        <v>0.039063</v>
      </c>
      <c r="B139" s="1">
        <f aca="true" t="shared" si="2" ref="B139:B155">(A139*89.59)+1.7498</f>
        <v>5.24945417</v>
      </c>
    </row>
    <row r="140" spans="1:2" ht="12.75">
      <c r="A140" s="1">
        <v>0.039063</v>
      </c>
      <c r="B140" s="1">
        <f t="shared" si="2"/>
        <v>5.24945417</v>
      </c>
    </row>
    <row r="141" spans="1:2" ht="12.75">
      <c r="A141" s="1">
        <v>0.039063</v>
      </c>
      <c r="B141" s="1">
        <f t="shared" si="2"/>
        <v>5.24945417</v>
      </c>
    </row>
    <row r="142" spans="1:2" ht="12.75">
      <c r="A142" s="1">
        <v>0.019531</v>
      </c>
      <c r="B142" s="1">
        <f t="shared" si="2"/>
        <v>3.49958229</v>
      </c>
    </row>
    <row r="143" spans="1:2" ht="12.75">
      <c r="A143" s="1">
        <v>0</v>
      </c>
      <c r="B143" s="1">
        <f t="shared" si="2"/>
        <v>1.7498</v>
      </c>
    </row>
    <row r="144" spans="1:2" ht="12.75">
      <c r="A144" s="1">
        <v>-0.019531</v>
      </c>
      <c r="B144" s="1">
        <f t="shared" si="2"/>
        <v>1.7710000000059622E-05</v>
      </c>
    </row>
    <row r="145" spans="1:2" ht="12.75">
      <c r="A145" s="1">
        <v>-0.019531</v>
      </c>
      <c r="B145" s="1">
        <f t="shared" si="2"/>
        <v>1.7710000000059622E-05</v>
      </c>
    </row>
    <row r="146" spans="1:2" ht="12.75">
      <c r="A146" s="1">
        <v>-0.019531</v>
      </c>
      <c r="B146" s="1">
        <f t="shared" si="2"/>
        <v>1.7710000000059622E-05</v>
      </c>
    </row>
    <row r="147" spans="1:2" ht="12.75">
      <c r="A147" s="1">
        <v>-0.019531</v>
      </c>
      <c r="B147" s="1">
        <f t="shared" si="2"/>
        <v>1.7710000000059622E-05</v>
      </c>
    </row>
    <row r="148" spans="1:2" ht="12.75">
      <c r="A148" s="1">
        <v>-0.019531</v>
      </c>
      <c r="B148" s="1">
        <f t="shared" si="2"/>
        <v>1.7710000000059622E-05</v>
      </c>
    </row>
    <row r="149" spans="1:2" ht="12.75">
      <c r="A149" s="1">
        <v>-0.039063</v>
      </c>
      <c r="B149" s="1">
        <f t="shared" si="2"/>
        <v>-1.7498541700000003</v>
      </c>
    </row>
    <row r="150" spans="1:2" ht="12.75">
      <c r="A150" s="1">
        <v>-0.019531</v>
      </c>
      <c r="B150" s="1">
        <f t="shared" si="2"/>
        <v>1.7710000000059622E-05</v>
      </c>
    </row>
    <row r="151" spans="1:2" ht="12.75">
      <c r="A151" s="1">
        <v>-0.019531</v>
      </c>
      <c r="B151" s="1">
        <f t="shared" si="2"/>
        <v>1.7710000000059622E-05</v>
      </c>
    </row>
    <row r="152" spans="1:2" ht="12.75">
      <c r="A152" s="1">
        <v>-0.019531</v>
      </c>
      <c r="B152" s="1">
        <f t="shared" si="2"/>
        <v>1.7710000000059622E-05</v>
      </c>
    </row>
    <row r="153" spans="1:3" ht="12.75">
      <c r="A153" s="1">
        <v>-0.019531</v>
      </c>
      <c r="B153" s="1">
        <f t="shared" si="2"/>
        <v>1.7710000000059622E-05</v>
      </c>
      <c r="C153" t="s">
        <v>8</v>
      </c>
    </row>
    <row r="154" spans="1:2" ht="12.75">
      <c r="A154" s="1">
        <v>-0.019531</v>
      </c>
      <c r="B154" s="1">
        <f t="shared" si="2"/>
        <v>1.7710000000059622E-05</v>
      </c>
    </row>
    <row r="155" spans="1:2" ht="12.75">
      <c r="A155" s="1">
        <v>-0.019531</v>
      </c>
      <c r="B155" s="1">
        <f t="shared" si="2"/>
        <v>1.7710000000059622E-05</v>
      </c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3" ht="12.75">
      <c r="A212" s="1"/>
      <c r="B212" s="1"/>
      <c r="C212" t="s">
        <v>8</v>
      </c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2005-01-23T06:56:20Z</dcterms:modified>
  <cp:category/>
  <cp:version/>
  <cp:contentType/>
  <cp:contentStatus/>
</cp:coreProperties>
</file>