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<sst xmlns="http://schemas.openxmlformats.org/spreadsheetml/2006/main" count="42" uniqueCount="40">
  <si>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9/30/02C</t>
  </si>
  <si>
    <t>38/360 Static test, 3 Bates grains, catalyzed at head end</t>
  </si>
  <si>
    <t>Ingition delay:</t>
  </si>
  <si>
    <t>Burn Time:</t>
  </si>
  <si>
    <t>Average thrust:</t>
  </si>
  <si>
    <t>Thrust * Time:</t>
  </si>
  <si>
    <t>Lb-secs</t>
  </si>
  <si>
    <t>Lbs</t>
  </si>
  <si>
    <t>Seconds</t>
  </si>
  <si>
    <t>Propellant:</t>
  </si>
  <si>
    <t>Time</t>
  </si>
  <si>
    <t>Pounds</t>
  </si>
  <si>
    <t>Grain 1</t>
  </si>
  <si>
    <t>Prop wt:</t>
  </si>
  <si>
    <t>Grain wt.</t>
  </si>
  <si>
    <t>OD</t>
  </si>
  <si>
    <t>Core Dia.</t>
  </si>
  <si>
    <t>Grain 2</t>
  </si>
  <si>
    <t>Grain 3</t>
  </si>
  <si>
    <t>Total:</t>
  </si>
  <si>
    <t>Average:</t>
  </si>
  <si>
    <t>Kn</t>
  </si>
  <si>
    <t>Psi</t>
  </si>
  <si>
    <t>Final:</t>
  </si>
  <si>
    <t>Max:</t>
  </si>
  <si>
    <t>Initial:</t>
  </si>
  <si>
    <t>Nozzle:</t>
  </si>
  <si>
    <t>N-Secs</t>
  </si>
  <si>
    <t>throat</t>
  </si>
  <si>
    <t>Ignitor:</t>
  </si>
  <si>
    <t>1/2g black powder, electric match, pinch of Mg flakes, wrapped in masking tape</t>
  </si>
  <si>
    <t>Grains:</t>
  </si>
  <si>
    <t>ISP (N per Kg):</t>
  </si>
  <si>
    <t>Seconds:</t>
  </si>
  <si>
    <t>Ignitor fires</t>
  </si>
  <si>
    <t>rev. 10/18/02</t>
  </si>
  <si>
    <t>James Yawn</t>
  </si>
  <si>
    <t>jyawn@sfcc.net</t>
  </si>
  <si>
    <t>Length</t>
  </si>
  <si>
    <t>(measurements in inches, weights in grams)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</si>
</sst>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Sheet1!$B$8:$B$34</c:f>
              <c:numCache/>
            </c:numRef>
          </c:val>
          <c:smooth val="0"/>
        </c:ser>
        <c:marker val="1"/>
        <c:axId val="54566722"/>
        <c:axId val="21338451"/>
      </c:lineChart>
      <c:catAx>
        <c:axId val="5456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38451"/>
        <c:crosses val="autoZero"/>
        <c:auto val="1"/>
        <c:lblOffset val="100"/>
        <c:noMultiLvlLbl val="0"/>
      </c:catAx>
      <c:valAx>
        <c:axId val="2133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667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152400</xdr:rowOff>
    </xdr:from>
    <xdr:to>
      <xdr:col>11</xdr:col>
      <xdr:colOff>9525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343150" y="1933575"/>
        <a:ext cx="4752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8">
      <selection activeCell="A51" sqref="A51"/>
    </sheetView>
  </sheetViews>
  <sheetFormatPr defaultColWidth="9.140625" defaultRowHeight="12.75"/>
  <cols>
    <col min="1" max="1" width="14.8515625" style="0" customWidth="1"/>
  </cols>
  <sheetData>
    <row r="1" spans="1:2" ht="12.75">
      <c r="A1" t="s">
        <v>0</v>
      </c>
      <c r="B1" t="s">
        <v>1</v>
      </c>
    </row>
    <row r="2" spans="2:13" ht="12.75">
      <c r="B2" t="s">
        <v>9</v>
      </c>
      <c r="D2" t="s">
        <v>31</v>
      </c>
      <c r="E2" t="s">
        <v>38</v>
      </c>
      <c r="F2" t="s">
        <v>14</v>
      </c>
      <c r="G2" t="s">
        <v>13</v>
      </c>
      <c r="H2" t="s">
        <v>15</v>
      </c>
      <c r="I2" t="s">
        <v>16</v>
      </c>
      <c r="L2" t="s">
        <v>21</v>
      </c>
      <c r="M2" t="s">
        <v>22</v>
      </c>
    </row>
    <row r="3" spans="4:13" ht="12.75">
      <c r="D3" t="s">
        <v>12</v>
      </c>
      <c r="E3">
        <v>1.971</v>
      </c>
      <c r="F3">
        <v>55.5</v>
      </c>
      <c r="G3">
        <f>F3-(0.07*F3)</f>
        <v>51.615</v>
      </c>
      <c r="H3">
        <v>1.2</v>
      </c>
      <c r="I3">
        <v>0.375</v>
      </c>
      <c r="K3" t="s">
        <v>25</v>
      </c>
      <c r="L3">
        <v>161</v>
      </c>
      <c r="M3">
        <v>450</v>
      </c>
    </row>
    <row r="4" spans="1:13" ht="12.75">
      <c r="A4" t="s">
        <v>10</v>
      </c>
      <c r="D4" t="s">
        <v>17</v>
      </c>
      <c r="E4">
        <v>1.911</v>
      </c>
      <c r="F4">
        <v>53.2</v>
      </c>
      <c r="G4">
        <f>F4-(0.07*F4)</f>
        <v>49.476</v>
      </c>
      <c r="H4">
        <v>1.2</v>
      </c>
      <c r="I4">
        <v>0.375</v>
      </c>
      <c r="K4" t="s">
        <v>24</v>
      </c>
      <c r="L4">
        <v>188</v>
      </c>
      <c r="M4">
        <v>550</v>
      </c>
    </row>
    <row r="5" spans="1:13" ht="12.75">
      <c r="A5" s="1">
        <v>5.759</v>
      </c>
      <c r="B5" t="s">
        <v>34</v>
      </c>
      <c r="D5" t="s">
        <v>18</v>
      </c>
      <c r="E5">
        <v>1.89</v>
      </c>
      <c r="F5">
        <v>54.7</v>
      </c>
      <c r="G5">
        <f>F5-(0.07*F5)</f>
        <v>50.871</v>
      </c>
      <c r="H5">
        <v>1.2</v>
      </c>
      <c r="I5">
        <v>0.375</v>
      </c>
      <c r="K5" t="s">
        <v>23</v>
      </c>
      <c r="L5">
        <v>155</v>
      </c>
      <c r="M5">
        <v>400</v>
      </c>
    </row>
    <row r="6" spans="1:7" ht="12.75">
      <c r="A6" s="1"/>
      <c r="D6" t="s">
        <v>19</v>
      </c>
      <c r="E6">
        <f>SUM(E3:E5)</f>
        <v>5.772</v>
      </c>
      <c r="F6">
        <f>SUM(F3:F5)</f>
        <v>163.4</v>
      </c>
      <c r="G6">
        <f>F6-(F6*0.07)</f>
        <v>151.96200000000002</v>
      </c>
    </row>
    <row r="7" spans="1:7" ht="12.75">
      <c r="A7" s="1" t="s">
        <v>10</v>
      </c>
      <c r="B7" t="s">
        <v>11</v>
      </c>
      <c r="D7" t="s">
        <v>20</v>
      </c>
      <c r="E7">
        <f>AVERAGE(E3:E5)</f>
        <v>1.9240000000000002</v>
      </c>
      <c r="F7">
        <f>AVERAGE(F3:F5)</f>
        <v>54.46666666666667</v>
      </c>
      <c r="G7">
        <f>AVERAGE(G3:G5)</f>
        <v>50.654</v>
      </c>
    </row>
    <row r="8" spans="1:8" ht="12.75">
      <c r="A8" s="1">
        <v>6.08</v>
      </c>
      <c r="B8">
        <v>0</v>
      </c>
      <c r="H8" t="s">
        <v>39</v>
      </c>
    </row>
    <row r="9" spans="1:6" ht="12.75">
      <c r="A9" s="1">
        <v>6.12</v>
      </c>
      <c r="B9">
        <v>15</v>
      </c>
      <c r="D9" t="s">
        <v>26</v>
      </c>
      <c r="E9">
        <v>0.32</v>
      </c>
      <c r="F9" t="s">
        <v>28</v>
      </c>
    </row>
    <row r="10" spans="1:5" ht="12.75">
      <c r="A10" s="1">
        <v>6.16</v>
      </c>
      <c r="B10">
        <v>25</v>
      </c>
      <c r="D10" t="s">
        <v>29</v>
      </c>
      <c r="E10" t="s">
        <v>30</v>
      </c>
    </row>
    <row r="11" spans="1:2" ht="12.75">
      <c r="A11" s="1">
        <v>6.2</v>
      </c>
      <c r="B11">
        <v>25</v>
      </c>
    </row>
    <row r="12" spans="1:2" ht="12.75">
      <c r="A12" s="1">
        <v>6.24</v>
      </c>
      <c r="B12">
        <v>35</v>
      </c>
    </row>
    <row r="13" spans="1:2" ht="12.75">
      <c r="A13" s="1">
        <v>6.28</v>
      </c>
      <c r="B13">
        <v>37</v>
      </c>
    </row>
    <row r="14" spans="1:2" ht="12.75">
      <c r="A14" s="1">
        <v>6.32</v>
      </c>
      <c r="B14">
        <v>37</v>
      </c>
    </row>
    <row r="15" spans="1:2" ht="12.75">
      <c r="A15" s="1">
        <v>6.36</v>
      </c>
      <c r="B15">
        <v>40</v>
      </c>
    </row>
    <row r="16" spans="1:2" ht="12.75">
      <c r="A16" s="1">
        <v>6.4</v>
      </c>
      <c r="B16">
        <v>45</v>
      </c>
    </row>
    <row r="17" spans="1:2" ht="12.75">
      <c r="A17" s="1">
        <v>6.44</v>
      </c>
      <c r="B17">
        <v>45</v>
      </c>
    </row>
    <row r="18" spans="1:2" ht="12.75">
      <c r="A18" s="1">
        <v>6.48</v>
      </c>
      <c r="B18">
        <v>47</v>
      </c>
    </row>
    <row r="19" spans="1:2" ht="12.75">
      <c r="A19" s="1">
        <v>6.519</v>
      </c>
      <c r="B19">
        <v>48</v>
      </c>
    </row>
    <row r="20" spans="1:2" ht="12.75">
      <c r="A20" s="1">
        <v>6.559</v>
      </c>
      <c r="B20">
        <v>48</v>
      </c>
    </row>
    <row r="21" spans="1:2" ht="12.75">
      <c r="A21" s="1">
        <v>6.599</v>
      </c>
      <c r="B21">
        <v>50</v>
      </c>
    </row>
    <row r="22" spans="1:2" ht="12.75">
      <c r="A22" s="1">
        <v>6.639</v>
      </c>
      <c r="B22">
        <v>50</v>
      </c>
    </row>
    <row r="23" spans="1:2" ht="12.75">
      <c r="A23" s="1">
        <v>6.679</v>
      </c>
      <c r="B23">
        <v>50</v>
      </c>
    </row>
    <row r="24" spans="1:2" ht="12.75">
      <c r="A24" s="1">
        <v>6.719</v>
      </c>
      <c r="B24">
        <v>45</v>
      </c>
    </row>
    <row r="25" spans="1:2" ht="12.75">
      <c r="A25" s="1">
        <v>6.759</v>
      </c>
      <c r="B25">
        <v>47</v>
      </c>
    </row>
    <row r="26" spans="1:2" ht="12.75">
      <c r="A26" s="1">
        <v>6.799</v>
      </c>
      <c r="B26">
        <v>47</v>
      </c>
    </row>
    <row r="27" spans="1:2" ht="12.75">
      <c r="A27" s="1">
        <v>6.839</v>
      </c>
      <c r="B27">
        <v>42</v>
      </c>
    </row>
    <row r="28" spans="1:2" ht="12.75">
      <c r="A28" s="1">
        <v>6.879</v>
      </c>
      <c r="B28">
        <v>41</v>
      </c>
    </row>
    <row r="29" spans="1:2" ht="12.75">
      <c r="A29" s="1">
        <v>6.919</v>
      </c>
      <c r="B29">
        <v>41</v>
      </c>
    </row>
    <row r="30" spans="1:2" ht="12.75">
      <c r="A30" s="1">
        <v>6.959</v>
      </c>
      <c r="B30">
        <v>30</v>
      </c>
    </row>
    <row r="31" spans="1:2" ht="12.75">
      <c r="A31" s="1">
        <v>7</v>
      </c>
      <c r="B31">
        <v>15</v>
      </c>
    </row>
    <row r="32" spans="1:2" ht="12.75">
      <c r="A32" s="1">
        <v>7.04</v>
      </c>
      <c r="B32">
        <v>15</v>
      </c>
    </row>
    <row r="33" spans="1:2" ht="12.75">
      <c r="A33" s="1">
        <v>7.08</v>
      </c>
      <c r="B33">
        <v>5</v>
      </c>
    </row>
    <row r="34" spans="1:2" ht="12.75">
      <c r="A34" s="1">
        <v>7.12</v>
      </c>
      <c r="B34">
        <v>0</v>
      </c>
    </row>
    <row r="36" spans="1:3" ht="12.75">
      <c r="A36" t="s">
        <v>2</v>
      </c>
      <c r="B36" s="1">
        <f>A9-A5</f>
        <v>0.36099999999999977</v>
      </c>
      <c r="C36" t="s">
        <v>8</v>
      </c>
    </row>
    <row r="37" spans="1:3" ht="12.75">
      <c r="A37" t="s">
        <v>3</v>
      </c>
      <c r="B37" s="1">
        <f>A33-A9</f>
        <v>0.96</v>
      </c>
      <c r="C37" t="s">
        <v>8</v>
      </c>
    </row>
    <row r="38" spans="1:3" ht="12.75">
      <c r="A38" t="s">
        <v>4</v>
      </c>
      <c r="B38" s="1">
        <f>AVERAGE(B9:B33)</f>
        <v>37</v>
      </c>
      <c r="C38" t="s">
        <v>7</v>
      </c>
    </row>
    <row r="39" spans="1:3" ht="12.75">
      <c r="A39" t="s">
        <v>5</v>
      </c>
      <c r="B39">
        <f>B38*B37</f>
        <v>35.519999999999996</v>
      </c>
      <c r="C39" t="s">
        <v>6</v>
      </c>
    </row>
    <row r="40" spans="2:3" ht="12.75">
      <c r="B40">
        <f>B39*4.448</f>
        <v>157.99295999999998</v>
      </c>
      <c r="C40" t="s">
        <v>27</v>
      </c>
    </row>
    <row r="41" spans="1:2" ht="12.75">
      <c r="A41" t="s">
        <v>32</v>
      </c>
      <c r="B41">
        <f>B40/G6*1000</f>
        <v>1039.6872902436135</v>
      </c>
    </row>
    <row r="42" spans="1:2" ht="12.75">
      <c r="A42" t="s">
        <v>33</v>
      </c>
      <c r="B42">
        <f>B41/9.8</f>
        <v>106.09053982077688</v>
      </c>
    </row>
    <row r="44" ht="12.75">
      <c r="A44" t="s">
        <v>35</v>
      </c>
    </row>
    <row r="45" ht="12.75">
      <c r="A45" t="s">
        <v>36</v>
      </c>
    </row>
    <row r="46" ht="12.75">
      <c r="A46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2002-10-01T20:13:20Z</dcterms:created>
  <dcterms:modified xsi:type="dcterms:W3CDTF">2002-10-01T22:20:21Z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