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<sst xmlns="http://schemas.openxmlformats.org/spreadsheetml/2006/main" count="170" uniqueCount="105">
  <si>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</si>
  <si>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</si>
  <si>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</si>
  <si>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</si>
  <si>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</si>
  <si>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</si>
  <si>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</si>
  <si>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</si>
  <si>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</si>
  <si>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</si>
  <si>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</si>
  <si>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</si>
  <si>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</si>
  <si>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</si>
  <si>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</si>
  <si>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</si>
  <si>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</si>
  <si>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</si>
  <si>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</si>
  <si>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</si>
  <si>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</si>
  <si>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</si>
  <si>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</si>
  <si>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</si>
  <si>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</si>
  <si>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</si>
  <si>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</si>
  <si>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</si>
  <si>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</si>
  <si>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</si>
  <si>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</si>
  <si>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</si>
  <si>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</si>
  <si>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</si>
  <si>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</si>
  <si>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</si>
  <si>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</si>
  <si>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</si>
  <si>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</si>
  <si>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</si>
  <si>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</si>
  <si>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</si>
  <si>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</si>
  <si>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</si>
  <si>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</si>
  <si>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</si>
  <si>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</si>
  <si>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</si>
  <si>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</si>
  <si>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</si>
  <si>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</si>
  <si>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</si>
  <si>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</si>
  <si>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</si>
  <si>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</si>
  <si>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</si>
  <si>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</si>
  <si>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</si>
  <si>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</si>
  <si>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</si>
  <si>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</si>
  <si>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</si>
  <si>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</si>
  <si>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</si>
  <si>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</si>
  <si>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</si>
  <si>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</si>
  <si>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</si>
  <si>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</si>
  <si>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</si>
  <si>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</si>
  <si>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</si>
  <si>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</si>
  <si>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</si>
  <si>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</si>
  <si>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</si>
  <si>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</si>
  <si>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</si>
  <si>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</si>
  <si>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</si>
  <si>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</si>
  <si>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at one atmosphere</t>
  </si>
  <si>
    <t>Max thrust</t>
  </si>
  <si>
    <t>Not using</t>
  </si>
  <si>
    <t>this one</t>
  </si>
  <si>
    <t>Tested on Stand A, 44lb load cell</t>
  </si>
  <si>
    <t>(KN/SU)</t>
  </si>
  <si>
    <t>*psi</t>
  </si>
  <si>
    <t>* as per Richard Nakka's tables</t>
  </si>
  <si>
    <t>Posterboard casing, Bentonite nozzle, warm-pressed delay grain.</t>
  </si>
  <si>
    <t>sec/inch</t>
  </si>
  <si>
    <t>INA 125 amp gain set to 47 ohms</t>
  </si>
  <si>
    <t>Events from video (no video this time)</t>
  </si>
  <si>
    <t xml:space="preserve">Data from Test Stand A, 44lb load cell, Amp C, gain set at 47ohm </t>
  </si>
  <si>
    <t>KN/SU/RIO/TI</t>
  </si>
  <si>
    <t>Moonburner, inhibited with 1 layer Nashua 322</t>
  </si>
  <si>
    <t>Core has strand of black match running its length in an attempt to improve ignition.</t>
  </si>
  <si>
    <t>12/29/05A</t>
  </si>
  <si>
    <t>*using calibration from 12-29-05A</t>
  </si>
  <si>
    <t>1-1-06A</t>
  </si>
  <si>
    <t>4-inch model rocket motor, single moonburner grain, Christmas-tree bulb electric ignitor</t>
  </si>
  <si>
    <t>Excellent, quick ignition from black match/electric ignitor</t>
  </si>
  <si>
    <t>Compared with values for same weights taken today at 1, 5, and 10 lbs</t>
  </si>
  <si>
    <t>voltages are exactly the same!</t>
  </si>
  <si>
    <t>Tapered, this is an 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</si>
</sst>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inch  model rocket motor, Moonburner grain
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Data!$B$10:$B$314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0.064369332312</c:v>
                </c:pt>
                <c:pt idx="9">
                  <c:v>0.064369332312</c:v>
                </c:pt>
                <c:pt idx="10">
                  <c:v>-0.064369332312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-0.064369332312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0.064369332312</c:v>
                </c:pt>
                <c:pt idx="48">
                  <c:v>0.064369332312</c:v>
                </c:pt>
                <c:pt idx="49">
                  <c:v>0.128741960376</c:v>
                </c:pt>
                <c:pt idx="50">
                  <c:v>0.128741960376</c:v>
                </c:pt>
                <c:pt idx="51">
                  <c:v>0.25748062499999996</c:v>
                </c:pt>
                <c:pt idx="52">
                  <c:v>0.064369332312</c:v>
                </c:pt>
                <c:pt idx="53">
                  <c:v>0.19311129268799998</c:v>
                </c:pt>
                <c:pt idx="54">
                  <c:v>0.25748062499999996</c:v>
                </c:pt>
                <c:pt idx="55">
                  <c:v>0.38622917687999997</c:v>
                </c:pt>
                <c:pt idx="56">
                  <c:v>0.5149612499999999</c:v>
                </c:pt>
                <c:pt idx="57">
                  <c:v>0.57932728656</c:v>
                </c:pt>
                <c:pt idx="58">
                  <c:v>0.90119042688</c:v>
                </c:pt>
                <c:pt idx="59">
                  <c:v>1.54488375</c:v>
                </c:pt>
                <c:pt idx="60">
                  <c:v>2.0598449999999997</c:v>
                </c:pt>
                <c:pt idx="61">
                  <c:v>2.31734210376</c:v>
                </c:pt>
                <c:pt idx="62">
                  <c:v>3.0254014634399997</c:v>
                </c:pt>
                <c:pt idx="63">
                  <c:v>3.0897675</c:v>
                </c:pt>
                <c:pt idx="64">
                  <c:v>2.9610354268799997</c:v>
                </c:pt>
                <c:pt idx="65">
                  <c:v>3.0254014634399997</c:v>
                </c:pt>
                <c:pt idx="66">
                  <c:v>3.0254014634399997</c:v>
                </c:pt>
                <c:pt idx="67">
                  <c:v>3.0897675</c:v>
                </c:pt>
                <c:pt idx="68">
                  <c:v>3.0897675</c:v>
                </c:pt>
                <c:pt idx="69">
                  <c:v>3.0897675</c:v>
                </c:pt>
                <c:pt idx="70">
                  <c:v>3.0897675</c:v>
                </c:pt>
                <c:pt idx="71">
                  <c:v>3.0897675</c:v>
                </c:pt>
                <c:pt idx="72">
                  <c:v>3.0897675</c:v>
                </c:pt>
                <c:pt idx="73">
                  <c:v>3.0897675</c:v>
                </c:pt>
                <c:pt idx="74">
                  <c:v>3.0897675</c:v>
                </c:pt>
                <c:pt idx="75">
                  <c:v>3.0897675</c:v>
                </c:pt>
                <c:pt idx="76">
                  <c:v>3.21849957312</c:v>
                </c:pt>
                <c:pt idx="77">
                  <c:v>3.28286560968</c:v>
                </c:pt>
                <c:pt idx="78">
                  <c:v>3.4117624703999994</c:v>
                </c:pt>
                <c:pt idx="79">
                  <c:v>3.6048935376</c:v>
                </c:pt>
                <c:pt idx="80">
                  <c:v>3.7334278656</c:v>
                </c:pt>
                <c:pt idx="81">
                  <c:v>3.7976950296000003</c:v>
                </c:pt>
                <c:pt idx="82">
                  <c:v>3.9265589328</c:v>
                </c:pt>
                <c:pt idx="83">
                  <c:v>4.055422835999999</c:v>
                </c:pt>
                <c:pt idx="84">
                  <c:v>4.055422835999999</c:v>
                </c:pt>
                <c:pt idx="85">
                  <c:v>3.9908260968000002</c:v>
                </c:pt>
                <c:pt idx="86">
                  <c:v>3.9908260968000002</c:v>
                </c:pt>
                <c:pt idx="87">
                  <c:v>3.9908260968000002</c:v>
                </c:pt>
                <c:pt idx="88">
                  <c:v>3.9908260968000002</c:v>
                </c:pt>
                <c:pt idx="89">
                  <c:v>3.9908260968000002</c:v>
                </c:pt>
                <c:pt idx="90">
                  <c:v>3.9908260968000002</c:v>
                </c:pt>
                <c:pt idx="91">
                  <c:v>3.9908260968000002</c:v>
                </c:pt>
                <c:pt idx="92">
                  <c:v>3.9908260968000002</c:v>
                </c:pt>
                <c:pt idx="93">
                  <c:v>3.9908260968000002</c:v>
                </c:pt>
                <c:pt idx="94">
                  <c:v>3.9908260968000002</c:v>
                </c:pt>
                <c:pt idx="95">
                  <c:v>4.055422835999999</c:v>
                </c:pt>
                <c:pt idx="96">
                  <c:v>4.055422835999999</c:v>
                </c:pt>
                <c:pt idx="97">
                  <c:v>4.055422835999999</c:v>
                </c:pt>
                <c:pt idx="98">
                  <c:v>4.119689999999999</c:v>
                </c:pt>
                <c:pt idx="99">
                  <c:v>4.183957164</c:v>
                </c:pt>
                <c:pt idx="100">
                  <c:v>4.183957164</c:v>
                </c:pt>
                <c:pt idx="101">
                  <c:v>4.3770882312</c:v>
                </c:pt>
                <c:pt idx="102">
                  <c:v>4.441684970399999</c:v>
                </c:pt>
                <c:pt idx="103">
                  <c:v>4.505952134399999</c:v>
                </c:pt>
                <c:pt idx="104">
                  <c:v>4.5702192984</c:v>
                </c:pt>
                <c:pt idx="105">
                  <c:v>4.5702192984</c:v>
                </c:pt>
                <c:pt idx="106">
                  <c:v>4.6990832016</c:v>
                </c:pt>
                <c:pt idx="107">
                  <c:v>4.7633503656</c:v>
                </c:pt>
                <c:pt idx="108">
                  <c:v>4.7633503656</c:v>
                </c:pt>
                <c:pt idx="109">
                  <c:v>4.8276175296</c:v>
                </c:pt>
                <c:pt idx="110">
                  <c:v>4.892214268799999</c:v>
                </c:pt>
                <c:pt idx="111">
                  <c:v>4.9564814327999995</c:v>
                </c:pt>
                <c:pt idx="112">
                  <c:v>5.0207485968</c:v>
                </c:pt>
                <c:pt idx="113">
                  <c:v>5.0207485968</c:v>
                </c:pt>
                <c:pt idx="114">
                  <c:v>5.085345336</c:v>
                </c:pt>
                <c:pt idx="115">
                  <c:v>5.085345336</c:v>
                </c:pt>
                <c:pt idx="116">
                  <c:v>5.1496125</c:v>
                </c:pt>
                <c:pt idx="117">
                  <c:v>5.085345336</c:v>
                </c:pt>
                <c:pt idx="118">
                  <c:v>5.085345336</c:v>
                </c:pt>
                <c:pt idx="119">
                  <c:v>5.085345336</c:v>
                </c:pt>
                <c:pt idx="120">
                  <c:v>5.085345336</c:v>
                </c:pt>
                <c:pt idx="121">
                  <c:v>5.085345336</c:v>
                </c:pt>
                <c:pt idx="122">
                  <c:v>5.1496125</c:v>
                </c:pt>
                <c:pt idx="123">
                  <c:v>5.213879664</c:v>
                </c:pt>
                <c:pt idx="124">
                  <c:v>5.278476403199999</c:v>
                </c:pt>
                <c:pt idx="125">
                  <c:v>5.278476403199999</c:v>
                </c:pt>
                <c:pt idx="126">
                  <c:v>5.342743567199999</c:v>
                </c:pt>
                <c:pt idx="127">
                  <c:v>5.342743567199999</c:v>
                </c:pt>
                <c:pt idx="128">
                  <c:v>5.342743567199999</c:v>
                </c:pt>
                <c:pt idx="129">
                  <c:v>5.4070107312</c:v>
                </c:pt>
                <c:pt idx="130">
                  <c:v>5.4070107312</c:v>
                </c:pt>
                <c:pt idx="131">
                  <c:v>5.4070107312</c:v>
                </c:pt>
                <c:pt idx="132">
                  <c:v>5.4070107312</c:v>
                </c:pt>
                <c:pt idx="133">
                  <c:v>5.4070107312</c:v>
                </c:pt>
                <c:pt idx="134">
                  <c:v>5.4070107312</c:v>
                </c:pt>
                <c:pt idx="135">
                  <c:v>5.342743567199999</c:v>
                </c:pt>
                <c:pt idx="136">
                  <c:v>5.278476403199999</c:v>
                </c:pt>
                <c:pt idx="137">
                  <c:v>5.213879664</c:v>
                </c:pt>
                <c:pt idx="138">
                  <c:v>5.1496125</c:v>
                </c:pt>
                <c:pt idx="139">
                  <c:v>5.085345336</c:v>
                </c:pt>
                <c:pt idx="140">
                  <c:v>4.9564814327999995</c:v>
                </c:pt>
                <c:pt idx="141">
                  <c:v>4.892214268799999</c:v>
                </c:pt>
                <c:pt idx="142">
                  <c:v>4.892214268799999</c:v>
                </c:pt>
                <c:pt idx="143">
                  <c:v>4.8276175296</c:v>
                </c:pt>
                <c:pt idx="144">
                  <c:v>4.7633503656</c:v>
                </c:pt>
                <c:pt idx="145">
                  <c:v>4.6990832016</c:v>
                </c:pt>
                <c:pt idx="146">
                  <c:v>4.6990832016</c:v>
                </c:pt>
                <c:pt idx="147">
                  <c:v>4.6990832016</c:v>
                </c:pt>
                <c:pt idx="148">
                  <c:v>4.6990832016</c:v>
                </c:pt>
                <c:pt idx="149">
                  <c:v>4.6990832016</c:v>
                </c:pt>
                <c:pt idx="150">
                  <c:v>4.6348160376</c:v>
                </c:pt>
                <c:pt idx="151">
                  <c:v>4.6348160376</c:v>
                </c:pt>
                <c:pt idx="152">
                  <c:v>4.6348160376</c:v>
                </c:pt>
                <c:pt idx="153">
                  <c:v>4.5702192984</c:v>
                </c:pt>
                <c:pt idx="154">
                  <c:v>4.5702192984</c:v>
                </c:pt>
                <c:pt idx="155">
                  <c:v>4.505952134399999</c:v>
                </c:pt>
                <c:pt idx="156">
                  <c:v>4.441684970399999</c:v>
                </c:pt>
                <c:pt idx="157">
                  <c:v>4.441684970399999</c:v>
                </c:pt>
                <c:pt idx="158">
                  <c:v>4.441684970399999</c:v>
                </c:pt>
                <c:pt idx="159">
                  <c:v>4.3770882312</c:v>
                </c:pt>
                <c:pt idx="160">
                  <c:v>4.3770882312</c:v>
                </c:pt>
                <c:pt idx="161">
                  <c:v>4.3128210672</c:v>
                </c:pt>
                <c:pt idx="162">
                  <c:v>4.2485539031999995</c:v>
                </c:pt>
                <c:pt idx="163">
                  <c:v>4.2485539031999995</c:v>
                </c:pt>
                <c:pt idx="164">
                  <c:v>4.183957164</c:v>
                </c:pt>
                <c:pt idx="165">
                  <c:v>4.119689999999999</c:v>
                </c:pt>
                <c:pt idx="166">
                  <c:v>4.055422835999999</c:v>
                </c:pt>
                <c:pt idx="167">
                  <c:v>4.055422835999999</c:v>
                </c:pt>
                <c:pt idx="168">
                  <c:v>4.055422835999999</c:v>
                </c:pt>
                <c:pt idx="169">
                  <c:v>3.9908260968000002</c:v>
                </c:pt>
                <c:pt idx="170">
                  <c:v>3.9908260968000002</c:v>
                </c:pt>
                <c:pt idx="171">
                  <c:v>3.9265589328</c:v>
                </c:pt>
                <c:pt idx="172">
                  <c:v>3.9265589328</c:v>
                </c:pt>
                <c:pt idx="173">
                  <c:v>3.9265589328</c:v>
                </c:pt>
                <c:pt idx="174">
                  <c:v>3.8622917687999996</c:v>
                </c:pt>
                <c:pt idx="175">
                  <c:v>3.7976950296000003</c:v>
                </c:pt>
                <c:pt idx="176">
                  <c:v>3.7976950296000003</c:v>
                </c:pt>
                <c:pt idx="177">
                  <c:v>3.7334278656</c:v>
                </c:pt>
                <c:pt idx="178">
                  <c:v>3.7334278656</c:v>
                </c:pt>
                <c:pt idx="179">
                  <c:v>3.6691607015999996</c:v>
                </c:pt>
                <c:pt idx="180">
                  <c:v>3.6691607015999996</c:v>
                </c:pt>
                <c:pt idx="181">
                  <c:v>3.6048935376</c:v>
                </c:pt>
                <c:pt idx="182">
                  <c:v>3.6048935376</c:v>
                </c:pt>
                <c:pt idx="183">
                  <c:v>3.5402967984</c:v>
                </c:pt>
                <c:pt idx="184">
                  <c:v>3.5402967984</c:v>
                </c:pt>
                <c:pt idx="185">
                  <c:v>3.4760296343999997</c:v>
                </c:pt>
                <c:pt idx="186">
                  <c:v>3.4760296343999997</c:v>
                </c:pt>
                <c:pt idx="187">
                  <c:v>3.4117624703999994</c:v>
                </c:pt>
                <c:pt idx="188">
                  <c:v>3.4117624703999994</c:v>
                </c:pt>
                <c:pt idx="189">
                  <c:v>3.3471657312</c:v>
                </c:pt>
                <c:pt idx="190">
                  <c:v>3.28286560968</c:v>
                </c:pt>
                <c:pt idx="191">
                  <c:v>3.21849957312</c:v>
                </c:pt>
                <c:pt idx="192">
                  <c:v>3.15413353656</c:v>
                </c:pt>
                <c:pt idx="193">
                  <c:v>3.0897675</c:v>
                </c:pt>
                <c:pt idx="194">
                  <c:v>3.0897675</c:v>
                </c:pt>
                <c:pt idx="195">
                  <c:v>3.0897675</c:v>
                </c:pt>
                <c:pt idx="196">
                  <c:v>3.0254014634399997</c:v>
                </c:pt>
                <c:pt idx="197">
                  <c:v>3.0254014634399997</c:v>
                </c:pt>
                <c:pt idx="198">
                  <c:v>3.0254014634399997</c:v>
                </c:pt>
                <c:pt idx="199">
                  <c:v>2.9610354268799997</c:v>
                </c:pt>
                <c:pt idx="200">
                  <c:v>2.8966693903199996</c:v>
                </c:pt>
                <c:pt idx="201">
                  <c:v>2.83230335376</c:v>
                </c:pt>
                <c:pt idx="202">
                  <c:v>2.83230335376</c:v>
                </c:pt>
                <c:pt idx="203">
                  <c:v>2.76790435968</c:v>
                </c:pt>
                <c:pt idx="204">
                  <c:v>2.7035383231199996</c:v>
                </c:pt>
                <c:pt idx="205">
                  <c:v>2.7035383231199996</c:v>
                </c:pt>
                <c:pt idx="206">
                  <c:v>2.63917228656</c:v>
                </c:pt>
                <c:pt idx="207">
                  <c:v>2.57480625</c:v>
                </c:pt>
                <c:pt idx="208">
                  <c:v>2.51044021344</c:v>
                </c:pt>
                <c:pt idx="209">
                  <c:v>2.51044021344</c:v>
                </c:pt>
                <c:pt idx="210">
                  <c:v>2.38170814032</c:v>
                </c:pt>
                <c:pt idx="211">
                  <c:v>2.31734210376</c:v>
                </c:pt>
                <c:pt idx="212">
                  <c:v>2.25294310968</c:v>
                </c:pt>
                <c:pt idx="213">
                  <c:v>2.25294310968</c:v>
                </c:pt>
                <c:pt idx="214">
                  <c:v>2.12421103656</c:v>
                </c:pt>
                <c:pt idx="215">
                  <c:v>2.0598449999999997</c:v>
                </c:pt>
                <c:pt idx="216">
                  <c:v>1.9954789634399996</c:v>
                </c:pt>
                <c:pt idx="217">
                  <c:v>1.93111292688</c:v>
                </c:pt>
                <c:pt idx="218">
                  <c:v>1.8667468903199997</c:v>
                </c:pt>
                <c:pt idx="219">
                  <c:v>1.80238085376</c:v>
                </c:pt>
                <c:pt idx="220">
                  <c:v>1.80238085376</c:v>
                </c:pt>
                <c:pt idx="221">
                  <c:v>1.73798185968</c:v>
                </c:pt>
                <c:pt idx="222">
                  <c:v>1.6736158231199998</c:v>
                </c:pt>
                <c:pt idx="223">
                  <c:v>1.60924978656</c:v>
                </c:pt>
                <c:pt idx="224">
                  <c:v>1.60924978656</c:v>
                </c:pt>
                <c:pt idx="225">
                  <c:v>1.54488375</c:v>
                </c:pt>
                <c:pt idx="226">
                  <c:v>1.4805177134399998</c:v>
                </c:pt>
                <c:pt idx="227">
                  <c:v>1.41615167688</c:v>
                </c:pt>
                <c:pt idx="228">
                  <c:v>1.2874196037599999</c:v>
                </c:pt>
                <c:pt idx="229">
                  <c:v>1.2874196037599999</c:v>
                </c:pt>
                <c:pt idx="230">
                  <c:v>1.2230206096799998</c:v>
                </c:pt>
                <c:pt idx="231">
                  <c:v>1.2230206096799998</c:v>
                </c:pt>
                <c:pt idx="232">
                  <c:v>1.15865457312</c:v>
                </c:pt>
                <c:pt idx="233">
                  <c:v>1.09428853656</c:v>
                </c:pt>
                <c:pt idx="234">
                  <c:v>1.09428853656</c:v>
                </c:pt>
                <c:pt idx="235">
                  <c:v>1.0299224999999999</c:v>
                </c:pt>
                <c:pt idx="236">
                  <c:v>1.0299224999999999</c:v>
                </c:pt>
                <c:pt idx="237">
                  <c:v>1.0299224999999999</c:v>
                </c:pt>
                <c:pt idx="238">
                  <c:v>0.96555646344</c:v>
                </c:pt>
                <c:pt idx="239">
                  <c:v>0.90119042688</c:v>
                </c:pt>
                <c:pt idx="240">
                  <c:v>0.90119042688</c:v>
                </c:pt>
                <c:pt idx="241">
                  <c:v>0.83682439032</c:v>
                </c:pt>
                <c:pt idx="242">
                  <c:v>0.7724583537599999</c:v>
                </c:pt>
                <c:pt idx="243">
                  <c:v>0.70805935968</c:v>
                </c:pt>
                <c:pt idx="244">
                  <c:v>0.70805935968</c:v>
                </c:pt>
                <c:pt idx="245">
                  <c:v>0.64369332312</c:v>
                </c:pt>
                <c:pt idx="246">
                  <c:v>0.57932728656</c:v>
                </c:pt>
                <c:pt idx="247">
                  <c:v>0.5149612499999999</c:v>
                </c:pt>
                <c:pt idx="248">
                  <c:v>0.5149612499999999</c:v>
                </c:pt>
                <c:pt idx="249">
                  <c:v>0.45059521344</c:v>
                </c:pt>
                <c:pt idx="250">
                  <c:v>0.38622917687999997</c:v>
                </c:pt>
                <c:pt idx="251">
                  <c:v>0.321849957312</c:v>
                </c:pt>
                <c:pt idx="252">
                  <c:v>0.321849957312</c:v>
                </c:pt>
                <c:pt idx="253">
                  <c:v>0.321849957312</c:v>
                </c:pt>
                <c:pt idx="254">
                  <c:v>0.321849957312</c:v>
                </c:pt>
                <c:pt idx="255">
                  <c:v>0.25748062499999996</c:v>
                </c:pt>
                <c:pt idx="256">
                  <c:v>0.25748062499999996</c:v>
                </c:pt>
                <c:pt idx="257">
                  <c:v>0.19311129268799998</c:v>
                </c:pt>
                <c:pt idx="258">
                  <c:v>0.19311129268799998</c:v>
                </c:pt>
                <c:pt idx="259">
                  <c:v>0.19311129268799998</c:v>
                </c:pt>
                <c:pt idx="260">
                  <c:v>0.128741960376</c:v>
                </c:pt>
                <c:pt idx="261">
                  <c:v>0.064369332312</c:v>
                </c:pt>
                <c:pt idx="262">
                  <c:v>0.064369332312</c:v>
                </c:pt>
                <c:pt idx="263">
                  <c:v>0.064369332312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-0.064369332312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-0.064369332312</c:v>
                </c:pt>
                <c:pt idx="295">
                  <c:v>0</c:v>
                </c:pt>
                <c:pt idx="296">
                  <c:v>-0.064369332312</c:v>
                </c:pt>
                <c:pt idx="297">
                  <c:v>-0.064369332312</c:v>
                </c:pt>
                <c:pt idx="298">
                  <c:v>-0.064369332312</c:v>
                </c:pt>
                <c:pt idx="299">
                  <c:v>-0.064369332312</c:v>
                </c:pt>
                <c:pt idx="300">
                  <c:v>-0.064369332312</c:v>
                </c:pt>
                <c:pt idx="301">
                  <c:v>-0.064369332312</c:v>
                </c:pt>
                <c:pt idx="302">
                  <c:v>-0.064369332312</c:v>
                </c:pt>
                <c:pt idx="303">
                  <c:v>-0.064369332312</c:v>
                </c:pt>
                <c:pt idx="304">
                  <c:v>-0.064369332312</c:v>
                </c:pt>
              </c:numCache>
            </c:numRef>
          </c:val>
          <c:smooth val="0"/>
        </c:ser>
        <c:axId val="63186229"/>
        <c:axId val="51842394"/>
      </c:lineChart>
      <c:catAx>
        <c:axId val="6318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2394"/>
        <c:crosses val="autoZero"/>
        <c:auto val="1"/>
        <c:lblOffset val="100"/>
        <c:noMultiLvlLbl val="0"/>
      </c:catAx>
      <c:valAx>
        <c:axId val="51842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8622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Analysis!$K$43:$K$45</c:f>
              <c:numCache/>
            </c:numRef>
          </c:val>
          <c:smooth val="0"/>
        </c:ser>
        <c:axId val="14948451"/>
        <c:axId val="45482016"/>
      </c:lineChart>
      <c:catAx>
        <c:axId val="1494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82016"/>
        <c:crosses val="autoZero"/>
        <c:auto val="1"/>
        <c:lblOffset val="100"/>
        <c:noMultiLvlLbl val="0"/>
      </c:catAx>
      <c:valAx>
        <c:axId val="45482016"/>
        <c:scaling>
          <c:orientation val="minMax"/>
          <c:max val="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845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Data!$B$10:$B$314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</c:numCache>
            </c:numRef>
          </c:val>
          <c:smooth val="0"/>
        </c:ser>
        <c:marker val="1"/>
        <c:axId val="15598241"/>
        <c:axId val="59127606"/>
      </c:lineChart>
      <c:catAx>
        <c:axId val="1559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27606"/>
        <c:crosses val="autoZero"/>
        <c:auto val="1"/>
        <c:lblOffset val="100"/>
        <c:noMultiLvlLbl val="0"/>
      </c:catAx>
      <c:valAx>
        <c:axId val="59127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8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0.0505</cdr:y>
    </cdr:from>
    <cdr:to>
      <cdr:x>0.55575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2" name="Chart 21"/>
        <xdr:cNvGraphicFramePr/>
      </xdr:nvGraphicFramePr>
      <xdr:xfrm>
        <a:off x="8743950" y="652462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Strand of black match placed core, full length of grain.  This seemed to enhance ignition.
Ignitor is made from one Christmas-tree bulb, with the tip ground off using belt sander.  Poured nearly full of finely-ground meal black powder and plugged with a tidbit of coffee-filter rich fuse paper.  This is just a bit too big for a snug fit in the 3/16's inch nozzle throat, held in place with green masking tape.  
Ignition was swift and complete.  Lag is about 0.2 second.
Header delay burned for about 3 total seconds.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3" ht="12.75">
      <c r="A1" t="s">
        <v>99</v>
      </c>
      <c r="C1" t="s">
        <v>100</v>
      </c>
    </row>
    <row r="2" ht="12.75">
      <c r="C2" t="s">
        <v>89</v>
      </c>
    </row>
    <row r="3" ht="12.75">
      <c r="C3" t="s">
        <v>96</v>
      </c>
    </row>
    <row r="4" ht="12.75">
      <c r="C4" t="s">
        <v>101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49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95</v>
      </c>
    </row>
    <row r="11" spans="9:10" ht="12.75">
      <c r="I11" t="s">
        <v>15</v>
      </c>
      <c r="J11" t="s">
        <v>94</v>
      </c>
    </row>
    <row r="12" spans="9:12" ht="12.75">
      <c r="I12" t="s">
        <v>16</v>
      </c>
      <c r="J12">
        <v>5</v>
      </c>
      <c r="K12" t="s">
        <v>90</v>
      </c>
      <c r="L12" t="s">
        <v>81</v>
      </c>
    </row>
    <row r="13" spans="11:19" ht="12.75">
      <c r="K13" t="s">
        <v>7</v>
      </c>
      <c r="N13" t="s">
        <v>44</v>
      </c>
      <c r="P13" t="s">
        <v>59</v>
      </c>
      <c r="R13">
        <v>0</v>
      </c>
      <c r="S13" t="s">
        <v>45</v>
      </c>
    </row>
    <row r="14" spans="9:16" ht="12.75">
      <c r="I14" t="s">
        <v>19</v>
      </c>
      <c r="J14">
        <v>2.75</v>
      </c>
      <c r="K14" t="s">
        <v>7</v>
      </c>
      <c r="L14" t="s">
        <v>7</v>
      </c>
      <c r="N14" s="1">
        <f>SUM(J14:M14)</f>
        <v>2.75</v>
      </c>
      <c r="O14" t="s">
        <v>12</v>
      </c>
      <c r="P14" t="s">
        <v>7</v>
      </c>
    </row>
    <row r="15" spans="9:16" ht="12.75">
      <c r="I15" t="s">
        <v>17</v>
      </c>
      <c r="J15">
        <v>0.5</v>
      </c>
      <c r="K15" t="s">
        <v>7</v>
      </c>
      <c r="L15" t="s">
        <v>7</v>
      </c>
      <c r="N15" s="1">
        <f>AVERAGE(J15:M15)</f>
        <v>0.5</v>
      </c>
      <c r="O15" t="s">
        <v>12</v>
      </c>
      <c r="P15" t="s">
        <v>7</v>
      </c>
    </row>
    <row r="16" spans="9:15" ht="12.75">
      <c r="I16" t="s">
        <v>18</v>
      </c>
      <c r="J16">
        <v>0.19</v>
      </c>
      <c r="K16" t="s">
        <v>104</v>
      </c>
      <c r="N16" s="1">
        <f>AVERAGE(J16:M16)</f>
        <v>0.19</v>
      </c>
      <c r="O16" t="s">
        <v>53</v>
      </c>
    </row>
    <row r="17" spans="9:16" ht="12.75">
      <c r="I17" t="s">
        <v>52</v>
      </c>
      <c r="J17">
        <v>13.2</v>
      </c>
      <c r="N17" s="1">
        <f>SUM(J17:M17)</f>
        <v>13.2</v>
      </c>
      <c r="O17" t="s">
        <v>24</v>
      </c>
      <c r="P17" t="s">
        <v>7</v>
      </c>
    </row>
    <row r="18" spans="9:15" ht="12.75">
      <c r="I18" t="s">
        <v>38</v>
      </c>
      <c r="J18">
        <f>(J15-J16)</f>
        <v>0.31</v>
      </c>
      <c r="K18" t="s">
        <v>7</v>
      </c>
      <c r="L18" t="s">
        <v>7</v>
      </c>
      <c r="M18">
        <f>(M15-M16)/2</f>
        <v>0</v>
      </c>
      <c r="N18" s="1">
        <f>AVERAGE(J18:J18)</f>
        <v>0.31</v>
      </c>
      <c r="O18" t="s">
        <v>12</v>
      </c>
    </row>
    <row r="19" spans="9:15" ht="12.75">
      <c r="I19" t="s">
        <v>43</v>
      </c>
      <c r="J19">
        <v>13.2</v>
      </c>
      <c r="K19" t="s">
        <v>7</v>
      </c>
      <c r="L19" t="s">
        <v>7</v>
      </c>
      <c r="M19">
        <f>M17-(R13*M14)</f>
        <v>0</v>
      </c>
      <c r="N19" s="1">
        <f>SUM(J19:M19)</f>
        <v>13.2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0.1875</v>
      </c>
      <c r="K22" t="s">
        <v>12</v>
      </c>
    </row>
    <row r="23" spans="9:11" ht="12.75">
      <c r="I23" t="s">
        <v>21</v>
      </c>
      <c r="J23" t="s">
        <v>7</v>
      </c>
      <c r="K23" t="s">
        <v>12</v>
      </c>
    </row>
    <row r="24" spans="9:11" ht="12.75">
      <c r="I24" t="s">
        <v>40</v>
      </c>
      <c r="J24" s="1" t="e">
        <f>J23-J22</f>
        <v>#VALUE!</v>
      </c>
      <c r="K24" t="s">
        <v>12</v>
      </c>
    </row>
    <row r="26" spans="10:11" ht="12.75">
      <c r="J26" t="s">
        <v>22</v>
      </c>
      <c r="K26" t="s">
        <v>86</v>
      </c>
    </row>
    <row r="27" spans="9:14" ht="12.75">
      <c r="I27" t="s">
        <v>9</v>
      </c>
      <c r="J27" t="s">
        <v>7</v>
      </c>
      <c r="K27" t="s">
        <v>7</v>
      </c>
      <c r="M27" t="s">
        <v>87</v>
      </c>
      <c r="N27" t="s">
        <v>46</v>
      </c>
    </row>
    <row r="28" spans="9:15" ht="12.75">
      <c r="I28" t="s">
        <v>23</v>
      </c>
      <c r="J28" t="s">
        <v>7</v>
      </c>
      <c r="K28" t="s">
        <v>7</v>
      </c>
      <c r="M28" t="s">
        <v>87</v>
      </c>
      <c r="N28" t="s">
        <v>34</v>
      </c>
      <c r="O28">
        <f>((J22/2)^2)*PI()</f>
        <v>0.02761165418194154</v>
      </c>
    </row>
    <row r="29" spans="9:15" ht="12.75">
      <c r="I29" t="s">
        <v>11</v>
      </c>
      <c r="J29" t="s">
        <v>7</v>
      </c>
      <c r="K29" t="s">
        <v>7</v>
      </c>
      <c r="M29" t="s">
        <v>87</v>
      </c>
      <c r="N29" t="s">
        <v>36</v>
      </c>
      <c r="O29">
        <f>C32/O28</f>
        <v>195.82349885927047</v>
      </c>
    </row>
    <row r="30" spans="9:14" ht="12.75">
      <c r="I30" t="s">
        <v>37</v>
      </c>
      <c r="J30">
        <f>(N18/C34)</f>
        <v>0.38952879581151834</v>
      </c>
      <c r="K30" t="s">
        <v>39</v>
      </c>
      <c r="N30" t="s">
        <v>47</v>
      </c>
    </row>
    <row r="31" ht="12.75">
      <c r="L31" t="s">
        <v>88</v>
      </c>
    </row>
    <row r="32" spans="1:4" ht="12.75">
      <c r="A32" t="s">
        <v>13</v>
      </c>
      <c r="C32" s="2">
        <f>MAX(Data!B10:B500)</f>
        <v>5.4070107312</v>
      </c>
      <c r="D32" t="s">
        <v>31</v>
      </c>
    </row>
    <row r="33" spans="1:7" ht="12.75">
      <c r="A33" t="s">
        <v>2</v>
      </c>
      <c r="C33" s="2">
        <f>AVERAGE(Data!B66:B257)</f>
        <v>3.463923753681249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(257-66)/240</f>
        <v>0.7958333333333333</v>
      </c>
      <c r="D34" t="s">
        <v>32</v>
      </c>
    </row>
    <row r="35" spans="1:6" ht="12.75">
      <c r="A35" t="s">
        <v>3</v>
      </c>
      <c r="C35" s="2">
        <f>((SUM(Data!B66:B257))/240)</f>
        <v>2.771139002944999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12.326026285099358</v>
      </c>
      <c r="D36" t="s">
        <v>5</v>
      </c>
      <c r="H36" t="s">
        <v>85</v>
      </c>
      <c r="I36" s="3"/>
    </row>
    <row r="37" spans="1:8" ht="12.75">
      <c r="A37" t="s">
        <v>74</v>
      </c>
      <c r="C37" s="1">
        <f>(N19)/1000</f>
        <v>0.0132</v>
      </c>
      <c r="D37" t="s">
        <v>51</v>
      </c>
      <c r="H37" t="s">
        <v>91</v>
      </c>
    </row>
    <row r="38" spans="1:4" ht="12.75">
      <c r="A38" t="s">
        <v>74</v>
      </c>
      <c r="C38" s="3">
        <f>C37/453.54*1000</f>
        <v>0.02910437888609604</v>
      </c>
      <c r="D38" t="s">
        <v>8</v>
      </c>
    </row>
    <row r="39" spans="1:4" ht="12.75">
      <c r="A39" t="s">
        <v>6</v>
      </c>
      <c r="C39" s="2">
        <f>(C36/C37)/9.8</f>
        <v>95.28468062074333</v>
      </c>
      <c r="D39" t="s">
        <v>1</v>
      </c>
    </row>
    <row r="40" spans="8:12" ht="12.75">
      <c r="H40" t="s">
        <v>48</v>
      </c>
      <c r="I40" t="s">
        <v>25</v>
      </c>
      <c r="J40" t="s">
        <v>26</v>
      </c>
      <c r="K40" t="s">
        <v>27</v>
      </c>
      <c r="L40" t="s">
        <v>42</v>
      </c>
    </row>
    <row r="41" spans="1:9" ht="12.75">
      <c r="A41" s="4"/>
      <c r="I41" s="3"/>
    </row>
    <row r="42" spans="8:12" ht="12.75">
      <c r="H42">
        <v>0</v>
      </c>
      <c r="I42" s="3">
        <v>0</v>
      </c>
      <c r="J42">
        <v>0</v>
      </c>
      <c r="K42">
        <v>0</v>
      </c>
      <c r="L42">
        <v>0</v>
      </c>
    </row>
    <row r="43" spans="8:12" ht="12.75">
      <c r="H43">
        <v>0.25</v>
      </c>
      <c r="I43" s="3">
        <v>0.059</v>
      </c>
      <c r="J43">
        <f>(I43)/H43</f>
        <v>0.236</v>
      </c>
      <c r="K43">
        <f>1/J43</f>
        <v>4.237288135593221</v>
      </c>
      <c r="L43">
        <f>1/((I43)/H43)</f>
        <v>4.237288135593221</v>
      </c>
    </row>
    <row r="44" spans="1:12" ht="12.75">
      <c r="A44" t="s">
        <v>30</v>
      </c>
      <c r="H44">
        <v>0.5</v>
      </c>
      <c r="I44" s="3">
        <v>0.156</v>
      </c>
      <c r="J44">
        <f>(I44)/H44</f>
        <v>0.312</v>
      </c>
      <c r="K44">
        <f>1/J44</f>
        <v>3.2051282051282053</v>
      </c>
      <c r="L44">
        <f>1/((I45)/H44)</f>
        <v>1.7064846416382253</v>
      </c>
    </row>
    <row r="45" spans="1:12" ht="12.75">
      <c r="A45" t="s">
        <v>33</v>
      </c>
      <c r="H45">
        <v>1</v>
      </c>
      <c r="I45" s="3">
        <v>0.293</v>
      </c>
      <c r="J45">
        <f>(I45)/H45</f>
        <v>0.293</v>
      </c>
      <c r="K45">
        <f>1/J45</f>
        <v>3.4129692832764507</v>
      </c>
      <c r="L45">
        <f>1/((I46)/H45)</f>
        <v>0.6648936170212766</v>
      </c>
    </row>
    <row r="46" spans="8:12" ht="12.75">
      <c r="H46">
        <v>5</v>
      </c>
      <c r="I46" s="3">
        <v>1.504</v>
      </c>
      <c r="J46">
        <f>(I46)/H46</f>
        <v>0.3008</v>
      </c>
      <c r="K46">
        <f>1/J46</f>
        <v>3.324468085106383</v>
      </c>
      <c r="L46">
        <f>1/((I47)/H46)</f>
        <v>1.6202203499675956</v>
      </c>
    </row>
    <row r="47" spans="1:12" ht="12.75">
      <c r="A47" t="s">
        <v>7</v>
      </c>
      <c r="G47" t="s">
        <v>7</v>
      </c>
      <c r="H47">
        <v>10</v>
      </c>
      <c r="I47" s="3">
        <v>3.086</v>
      </c>
      <c r="J47">
        <f>(I47)/H47</f>
        <v>0.3086</v>
      </c>
      <c r="K47">
        <f>1/J47</f>
        <v>3.240440699935191</v>
      </c>
      <c r="L47" t="e">
        <f>1/((I48)/H47)</f>
        <v>#DIV/0!</v>
      </c>
    </row>
    <row r="48" ht="12.75">
      <c r="I48" s="3"/>
    </row>
    <row r="49" spans="8:12" ht="12.75">
      <c r="H49" t="s">
        <v>7</v>
      </c>
      <c r="I49" s="3" t="s">
        <v>7</v>
      </c>
      <c r="J49" t="s">
        <v>7</v>
      </c>
      <c r="K49" t="s">
        <v>7</v>
      </c>
      <c r="L49" t="s">
        <v>7</v>
      </c>
    </row>
    <row r="50" spans="1:12" ht="12.75">
      <c r="A50" t="s">
        <v>92</v>
      </c>
      <c r="H50" t="s">
        <v>7</v>
      </c>
      <c r="I50" s="3"/>
      <c r="J50" t="s">
        <v>7</v>
      </c>
      <c r="K50" t="s">
        <v>7</v>
      </c>
      <c r="L50" t="s">
        <v>7</v>
      </c>
    </row>
    <row r="51" spans="1:9" ht="12.75">
      <c r="A51" t="s">
        <v>54</v>
      </c>
      <c r="B51" t="s">
        <v>7</v>
      </c>
      <c r="C51" t="s">
        <v>57</v>
      </c>
      <c r="D51" t="e">
        <f>B52-B51</f>
        <v>#VALUE!</v>
      </c>
      <c r="E51" t="s">
        <v>58</v>
      </c>
      <c r="I51" s="3"/>
    </row>
    <row r="52" spans="1:12" ht="12.75">
      <c r="A52" t="s">
        <v>55</v>
      </c>
      <c r="B52" t="s">
        <v>7</v>
      </c>
      <c r="I52" s="7" t="s">
        <v>70</v>
      </c>
      <c r="J52">
        <f>AVERAGE(J44:J50)</f>
        <v>0.3036</v>
      </c>
      <c r="K52">
        <f>AVERAGE(K44:K47)</f>
        <v>3.295751568361558</v>
      </c>
      <c r="L52">
        <f>AVERAGE(L42:L45)</f>
        <v>1.6521665985631808</v>
      </c>
    </row>
    <row r="53" spans="1:12" ht="12.75">
      <c r="A53" t="s">
        <v>82</v>
      </c>
      <c r="B53" t="s">
        <v>7</v>
      </c>
      <c r="C53" t="s">
        <v>71</v>
      </c>
      <c r="D53" t="e">
        <f>B53-B52</f>
        <v>#VALUE!</v>
      </c>
      <c r="E53" t="s">
        <v>58</v>
      </c>
      <c r="F53" t="s">
        <v>77</v>
      </c>
      <c r="K53" t="s">
        <v>75</v>
      </c>
      <c r="L53" t="s">
        <v>83</v>
      </c>
    </row>
    <row r="54" spans="1:12" ht="12.75">
      <c r="A54" t="s">
        <v>56</v>
      </c>
      <c r="B54" t="s">
        <v>7</v>
      </c>
      <c r="C54" t="s">
        <v>0</v>
      </c>
      <c r="D54" t="e">
        <f>B54-B52</f>
        <v>#VALUE!</v>
      </c>
      <c r="E54" t="s">
        <v>58</v>
      </c>
      <c r="K54" t="s">
        <v>76</v>
      </c>
      <c r="L54" t="s">
        <v>84</v>
      </c>
    </row>
    <row r="55" ht="12.75">
      <c r="I55" t="s">
        <v>98</v>
      </c>
    </row>
    <row r="56" ht="12.75">
      <c r="I56" t="s">
        <v>102</v>
      </c>
    </row>
    <row r="57" ht="12.75">
      <c r="I57" t="s">
        <v>103</v>
      </c>
    </row>
    <row r="58" ht="12.75">
      <c r="D58" s="2"/>
    </row>
    <row r="59" ht="12.75">
      <c r="A59" t="s">
        <v>78</v>
      </c>
    </row>
    <row r="60" ht="12.75">
      <c r="A60" s="8">
        <v>38718</v>
      </c>
    </row>
    <row r="61" ht="12.75">
      <c r="A61" s="9" t="s">
        <v>79</v>
      </c>
    </row>
    <row r="62" ht="12.75">
      <c r="A62" s="9" t="s">
        <v>80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C257" sqref="C257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93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6">
        <v>0</v>
      </c>
      <c r="B10" s="1">
        <f>(A10*3.295752)</f>
        <v>0</v>
      </c>
      <c r="D10" s="2">
        <f>MAX(B10:B384)</f>
        <v>5.4070107312</v>
      </c>
      <c r="E10">
        <f>D10/10</f>
        <v>0.5407010731199999</v>
      </c>
    </row>
    <row r="11" spans="1:2" ht="12.75">
      <c r="A11" s="6">
        <v>0</v>
      </c>
      <c r="B11" s="1">
        <f aca="true" t="shared" si="0" ref="B11:B74">(A11*3.295752)</f>
        <v>0</v>
      </c>
    </row>
    <row r="12" spans="1:2" ht="12.75">
      <c r="A12" s="6">
        <v>0</v>
      </c>
      <c r="B12" s="1">
        <f t="shared" si="0"/>
        <v>0</v>
      </c>
    </row>
    <row r="13" spans="1:4" ht="12.75">
      <c r="A13" s="6">
        <v>0</v>
      </c>
      <c r="B13" s="1">
        <f t="shared" si="0"/>
        <v>0</v>
      </c>
      <c r="D13" t="s">
        <v>7</v>
      </c>
    </row>
    <row r="14" spans="1:4" ht="12.75">
      <c r="A14" s="6">
        <v>0</v>
      </c>
      <c r="B14" s="1">
        <f t="shared" si="0"/>
        <v>0</v>
      </c>
      <c r="D14" t="s">
        <v>7</v>
      </c>
    </row>
    <row r="15" spans="1:4" ht="12.75">
      <c r="A15" s="6">
        <v>0</v>
      </c>
      <c r="B15" s="1">
        <f t="shared" si="0"/>
        <v>0</v>
      </c>
      <c r="D15" t="s">
        <v>7</v>
      </c>
    </row>
    <row r="16" spans="1:2" ht="12.75">
      <c r="A16" s="6">
        <v>0</v>
      </c>
      <c r="B16" s="1">
        <f t="shared" si="0"/>
        <v>0</v>
      </c>
    </row>
    <row r="17" spans="1:2" ht="12.75">
      <c r="A17" s="6">
        <v>0</v>
      </c>
      <c r="B17" s="1">
        <f t="shared" si="0"/>
        <v>0</v>
      </c>
    </row>
    <row r="18" spans="1:2" ht="12.75">
      <c r="A18" s="6">
        <v>0.019531</v>
      </c>
      <c r="B18" s="1">
        <f t="shared" si="0"/>
        <v>0.064369332312</v>
      </c>
    </row>
    <row r="19" spans="1:2" ht="12.75">
      <c r="A19" s="6">
        <v>0.019531</v>
      </c>
      <c r="B19" s="1">
        <f t="shared" si="0"/>
        <v>0.064369332312</v>
      </c>
    </row>
    <row r="20" spans="1:2" ht="12.75">
      <c r="A20" s="6">
        <v>-0.019531</v>
      </c>
      <c r="B20" s="1">
        <f t="shared" si="0"/>
        <v>-0.064369332312</v>
      </c>
    </row>
    <row r="21" spans="1:2" ht="12.75">
      <c r="A21" s="6">
        <v>0</v>
      </c>
      <c r="B21" s="1">
        <f t="shared" si="0"/>
        <v>0</v>
      </c>
    </row>
    <row r="22" spans="1:2" ht="12.75">
      <c r="A22" s="6">
        <v>0</v>
      </c>
      <c r="B22" s="1">
        <f t="shared" si="0"/>
        <v>0</v>
      </c>
    </row>
    <row r="23" spans="1:2" ht="12.75">
      <c r="A23" s="6">
        <v>0</v>
      </c>
      <c r="B23" s="1">
        <f t="shared" si="0"/>
        <v>0</v>
      </c>
    </row>
    <row r="24" spans="1:2" ht="12.75">
      <c r="A24" s="6">
        <v>0</v>
      </c>
      <c r="B24" s="1">
        <f t="shared" si="0"/>
        <v>0</v>
      </c>
    </row>
    <row r="25" spans="1:2" ht="12.75">
      <c r="A25" s="6">
        <v>0</v>
      </c>
      <c r="B25" s="1">
        <f t="shared" si="0"/>
        <v>0</v>
      </c>
    </row>
    <row r="26" spans="1:2" ht="12.75">
      <c r="A26" s="6">
        <v>0</v>
      </c>
      <c r="B26" s="1">
        <f t="shared" si="0"/>
        <v>0</v>
      </c>
    </row>
    <row r="27" spans="1:2" ht="12.75">
      <c r="A27" s="6">
        <v>0</v>
      </c>
      <c r="B27" s="1">
        <f t="shared" si="0"/>
        <v>0</v>
      </c>
    </row>
    <row r="28" spans="1:2" ht="12.75">
      <c r="A28" s="6">
        <v>0</v>
      </c>
      <c r="B28" s="1">
        <f t="shared" si="0"/>
        <v>0</v>
      </c>
    </row>
    <row r="29" spans="1:2" ht="12.75">
      <c r="A29" s="6">
        <v>0</v>
      </c>
      <c r="B29" s="1">
        <f t="shared" si="0"/>
        <v>0</v>
      </c>
    </row>
    <row r="30" spans="1:2" ht="12.75">
      <c r="A30" s="6">
        <v>0</v>
      </c>
      <c r="B30" s="1">
        <f t="shared" si="0"/>
        <v>0</v>
      </c>
    </row>
    <row r="31" spans="1:2" ht="12.75">
      <c r="A31" s="6">
        <v>0</v>
      </c>
      <c r="B31" s="1">
        <f t="shared" si="0"/>
        <v>0</v>
      </c>
    </row>
    <row r="32" spans="1:2" ht="12.75">
      <c r="A32" s="6">
        <v>0</v>
      </c>
      <c r="B32" s="1">
        <f t="shared" si="0"/>
        <v>0</v>
      </c>
    </row>
    <row r="33" spans="1:2" ht="12.75">
      <c r="A33" s="6">
        <v>0</v>
      </c>
      <c r="B33" s="1">
        <f t="shared" si="0"/>
        <v>0</v>
      </c>
    </row>
    <row r="34" spans="1:2" ht="12.75">
      <c r="A34" s="6">
        <v>-0.019531</v>
      </c>
      <c r="B34" s="1">
        <f t="shared" si="0"/>
        <v>-0.064369332312</v>
      </c>
    </row>
    <row r="35" spans="1:2" ht="12.75">
      <c r="A35" s="6">
        <v>0</v>
      </c>
      <c r="B35" s="1">
        <f t="shared" si="0"/>
        <v>0</v>
      </c>
    </row>
    <row r="36" spans="1:2" ht="12.75">
      <c r="A36" s="6">
        <v>0</v>
      </c>
      <c r="B36" s="1">
        <f t="shared" si="0"/>
        <v>0</v>
      </c>
    </row>
    <row r="37" spans="1:2" ht="12.75">
      <c r="A37" s="6">
        <v>0</v>
      </c>
      <c r="B37" s="1">
        <f t="shared" si="0"/>
        <v>0</v>
      </c>
    </row>
    <row r="38" spans="1:2" ht="12.75">
      <c r="A38" s="6">
        <v>0</v>
      </c>
      <c r="B38" s="1">
        <f t="shared" si="0"/>
        <v>0</v>
      </c>
    </row>
    <row r="39" spans="1:2" ht="12.75">
      <c r="A39" s="6">
        <v>0</v>
      </c>
      <c r="B39" s="1">
        <f t="shared" si="0"/>
        <v>0</v>
      </c>
    </row>
    <row r="40" spans="1:2" ht="12.75">
      <c r="A40" s="6">
        <v>0</v>
      </c>
      <c r="B40" s="1">
        <f t="shared" si="0"/>
        <v>0</v>
      </c>
    </row>
    <row r="41" spans="1:2" ht="12.75">
      <c r="A41" s="6">
        <v>0</v>
      </c>
      <c r="B41" s="1">
        <f t="shared" si="0"/>
        <v>0</v>
      </c>
    </row>
    <row r="42" spans="1:2" ht="12.75">
      <c r="A42" s="6">
        <v>0</v>
      </c>
      <c r="B42" s="1">
        <f t="shared" si="0"/>
        <v>0</v>
      </c>
    </row>
    <row r="43" spans="1:2" ht="12.75">
      <c r="A43" s="6">
        <v>0</v>
      </c>
      <c r="B43" s="1">
        <f t="shared" si="0"/>
        <v>0</v>
      </c>
    </row>
    <row r="44" spans="1:2" ht="12.75">
      <c r="A44" s="6">
        <v>0</v>
      </c>
      <c r="B44" s="1">
        <f t="shared" si="0"/>
        <v>0</v>
      </c>
    </row>
    <row r="45" spans="1:2" ht="12.75">
      <c r="A45" s="6">
        <v>0</v>
      </c>
      <c r="B45" s="1">
        <f t="shared" si="0"/>
        <v>0</v>
      </c>
    </row>
    <row r="46" spans="1:2" ht="12.75">
      <c r="A46" s="6">
        <v>0</v>
      </c>
      <c r="B46" s="1">
        <f t="shared" si="0"/>
        <v>0</v>
      </c>
    </row>
    <row r="47" spans="1:2" ht="12.75">
      <c r="A47" s="6">
        <v>0</v>
      </c>
      <c r="B47" s="1">
        <f t="shared" si="0"/>
        <v>0</v>
      </c>
    </row>
    <row r="48" spans="1:2" ht="12.75">
      <c r="A48" s="6">
        <v>0</v>
      </c>
      <c r="B48" s="1">
        <f t="shared" si="0"/>
        <v>0</v>
      </c>
    </row>
    <row r="49" spans="1:2" ht="12.75">
      <c r="A49" s="6">
        <v>0</v>
      </c>
      <c r="B49" s="1">
        <f t="shared" si="0"/>
        <v>0</v>
      </c>
    </row>
    <row r="50" spans="1:2" ht="12.75">
      <c r="A50" s="6">
        <v>0</v>
      </c>
      <c r="B50" s="1">
        <f t="shared" si="0"/>
        <v>0</v>
      </c>
    </row>
    <row r="51" spans="1:2" ht="12.75">
      <c r="A51" s="6">
        <v>0</v>
      </c>
      <c r="B51" s="1">
        <f t="shared" si="0"/>
        <v>0</v>
      </c>
    </row>
    <row r="52" spans="1:2" ht="12.75">
      <c r="A52" s="6">
        <v>0</v>
      </c>
      <c r="B52" s="1">
        <f t="shared" si="0"/>
        <v>0</v>
      </c>
    </row>
    <row r="53" spans="1:2" ht="12.75">
      <c r="A53" s="6">
        <v>0</v>
      </c>
      <c r="B53" s="1">
        <f t="shared" si="0"/>
        <v>0</v>
      </c>
    </row>
    <row r="54" spans="1:2" ht="12.75">
      <c r="A54" s="6">
        <v>0</v>
      </c>
      <c r="B54" s="1">
        <f t="shared" si="0"/>
        <v>0</v>
      </c>
    </row>
    <row r="55" spans="1:2" ht="12.75">
      <c r="A55" s="6">
        <v>0</v>
      </c>
      <c r="B55" s="1">
        <f t="shared" si="0"/>
        <v>0</v>
      </c>
    </row>
    <row r="56" spans="1:2" ht="12.75">
      <c r="A56" s="6">
        <v>0</v>
      </c>
      <c r="B56" s="1">
        <f t="shared" si="0"/>
        <v>0</v>
      </c>
    </row>
    <row r="57" spans="1:2" ht="12.75">
      <c r="A57" s="6">
        <v>0.019531</v>
      </c>
      <c r="B57" s="1">
        <f t="shared" si="0"/>
        <v>0.064369332312</v>
      </c>
    </row>
    <row r="58" spans="1:2" ht="12.75">
      <c r="A58" s="6">
        <v>0.019531</v>
      </c>
      <c r="B58" s="1">
        <f t="shared" si="0"/>
        <v>0.064369332312</v>
      </c>
    </row>
    <row r="59" spans="1:2" ht="12.75">
      <c r="A59" s="6">
        <v>0.039063</v>
      </c>
      <c r="B59" s="1">
        <f t="shared" si="0"/>
        <v>0.128741960376</v>
      </c>
    </row>
    <row r="60" spans="1:2" ht="12.75">
      <c r="A60" s="6">
        <v>0.039063</v>
      </c>
      <c r="B60" s="1">
        <f t="shared" si="0"/>
        <v>0.128741960376</v>
      </c>
    </row>
    <row r="61" spans="1:2" ht="12.75">
      <c r="A61" s="6">
        <v>0.078125</v>
      </c>
      <c r="B61" s="1">
        <f t="shared" si="0"/>
        <v>0.25748062499999996</v>
      </c>
    </row>
    <row r="62" spans="1:2" ht="12.75">
      <c r="A62" s="6">
        <v>0.019531</v>
      </c>
      <c r="B62" s="1">
        <f t="shared" si="0"/>
        <v>0.064369332312</v>
      </c>
    </row>
    <row r="63" spans="1:2" ht="12.75">
      <c r="A63" s="6">
        <v>0.058594</v>
      </c>
      <c r="B63" s="1">
        <f t="shared" si="0"/>
        <v>0.19311129268799998</v>
      </c>
    </row>
    <row r="64" spans="1:2" ht="12.75">
      <c r="A64" s="6">
        <v>0.078125</v>
      </c>
      <c r="B64" s="1">
        <f t="shared" si="0"/>
        <v>0.25748062499999996</v>
      </c>
    </row>
    <row r="65" spans="1:2" ht="12.75">
      <c r="A65" s="6">
        <v>0.11719</v>
      </c>
      <c r="B65" s="1">
        <f t="shared" si="0"/>
        <v>0.38622917687999997</v>
      </c>
    </row>
    <row r="66" spans="1:3" ht="12.75">
      <c r="A66" s="6">
        <v>0.15625</v>
      </c>
      <c r="B66" s="1">
        <f t="shared" si="0"/>
        <v>0.5149612499999999</v>
      </c>
      <c r="C66" s="1" t="s">
        <v>50</v>
      </c>
    </row>
    <row r="67" spans="1:2" ht="12.75">
      <c r="A67" s="6">
        <v>0.17578</v>
      </c>
      <c r="B67" s="1">
        <f t="shared" si="0"/>
        <v>0.57932728656</v>
      </c>
    </row>
    <row r="68" spans="1:2" ht="12.75">
      <c r="A68" s="6">
        <v>0.27344</v>
      </c>
      <c r="B68" s="1">
        <f t="shared" si="0"/>
        <v>0.90119042688</v>
      </c>
    </row>
    <row r="69" spans="1:2" ht="12.75">
      <c r="A69" s="6">
        <v>0.46875</v>
      </c>
      <c r="B69" s="1">
        <f t="shared" si="0"/>
        <v>1.54488375</v>
      </c>
    </row>
    <row r="70" spans="1:2" ht="12.75">
      <c r="A70" s="6">
        <v>0.625</v>
      </c>
      <c r="B70" s="1">
        <f t="shared" si="0"/>
        <v>2.0598449999999997</v>
      </c>
    </row>
    <row r="71" spans="1:2" ht="12.75">
      <c r="A71" s="6">
        <v>0.70313</v>
      </c>
      <c r="B71" s="1">
        <f t="shared" si="0"/>
        <v>2.31734210376</v>
      </c>
    </row>
    <row r="72" spans="1:2" ht="12.75">
      <c r="A72" s="6">
        <v>0.91797</v>
      </c>
      <c r="B72" s="1">
        <f t="shared" si="0"/>
        <v>3.0254014634399997</v>
      </c>
    </row>
    <row r="73" spans="1:2" ht="12.75">
      <c r="A73" s="6">
        <v>0.9375</v>
      </c>
      <c r="B73" s="1">
        <f t="shared" si="0"/>
        <v>3.0897675</v>
      </c>
    </row>
    <row r="74" spans="1:2" ht="12.75">
      <c r="A74" s="6">
        <v>0.89844</v>
      </c>
      <c r="B74" s="1">
        <f t="shared" si="0"/>
        <v>2.9610354268799997</v>
      </c>
    </row>
    <row r="75" spans="1:2" ht="12.75">
      <c r="A75" s="6">
        <v>0.91797</v>
      </c>
      <c r="B75" s="1">
        <f aca="true" t="shared" si="1" ref="B75:B138">(A75*3.295752)</f>
        <v>3.0254014634399997</v>
      </c>
    </row>
    <row r="76" spans="1:2" ht="12.75">
      <c r="A76" s="6">
        <v>0.91797</v>
      </c>
      <c r="B76" s="1">
        <f t="shared" si="1"/>
        <v>3.0254014634399997</v>
      </c>
    </row>
    <row r="77" spans="1:2" ht="12.75">
      <c r="A77" s="6">
        <v>0.9375</v>
      </c>
      <c r="B77" s="1">
        <f t="shared" si="1"/>
        <v>3.0897675</v>
      </c>
    </row>
    <row r="78" spans="1:2" ht="12.75">
      <c r="A78" s="6">
        <v>0.9375</v>
      </c>
      <c r="B78" s="1">
        <f t="shared" si="1"/>
        <v>3.0897675</v>
      </c>
    </row>
    <row r="79" spans="1:2" ht="12.75">
      <c r="A79" s="6">
        <v>0.9375</v>
      </c>
      <c r="B79" s="1">
        <f t="shared" si="1"/>
        <v>3.0897675</v>
      </c>
    </row>
    <row r="80" spans="1:2" ht="12.75">
      <c r="A80" s="6">
        <v>0.9375</v>
      </c>
      <c r="B80" s="1">
        <f t="shared" si="1"/>
        <v>3.0897675</v>
      </c>
    </row>
    <row r="81" spans="1:2" ht="12.75">
      <c r="A81" s="6">
        <v>0.9375</v>
      </c>
      <c r="B81" s="1">
        <f t="shared" si="1"/>
        <v>3.0897675</v>
      </c>
    </row>
    <row r="82" spans="1:2" ht="12.75">
      <c r="A82" s="6">
        <v>0.9375</v>
      </c>
      <c r="B82" s="1">
        <f t="shared" si="1"/>
        <v>3.0897675</v>
      </c>
    </row>
    <row r="83" spans="1:2" ht="12.75">
      <c r="A83" s="6">
        <v>0.9375</v>
      </c>
      <c r="B83" s="1">
        <f t="shared" si="1"/>
        <v>3.0897675</v>
      </c>
    </row>
    <row r="84" spans="1:2" ht="12.75">
      <c r="A84" s="6">
        <v>0.9375</v>
      </c>
      <c r="B84" s="1">
        <f t="shared" si="1"/>
        <v>3.0897675</v>
      </c>
    </row>
    <row r="85" spans="1:2" ht="12.75">
      <c r="A85" s="6">
        <v>0.9375</v>
      </c>
      <c r="B85" s="1">
        <f t="shared" si="1"/>
        <v>3.0897675</v>
      </c>
    </row>
    <row r="86" spans="1:2" ht="12.75">
      <c r="A86" s="6">
        <v>0.97656</v>
      </c>
      <c r="B86" s="1">
        <f t="shared" si="1"/>
        <v>3.21849957312</v>
      </c>
    </row>
    <row r="87" spans="1:2" ht="12.75">
      <c r="A87" s="6">
        <v>0.99609</v>
      </c>
      <c r="B87" s="1">
        <f t="shared" si="1"/>
        <v>3.28286560968</v>
      </c>
    </row>
    <row r="88" spans="1:2" ht="12.75">
      <c r="A88" s="6">
        <v>1.0352</v>
      </c>
      <c r="B88" s="1">
        <f t="shared" si="1"/>
        <v>3.4117624703999994</v>
      </c>
    </row>
    <row r="89" spans="1:2" ht="12.75">
      <c r="A89" s="6">
        <v>1.0938</v>
      </c>
      <c r="B89" s="1">
        <f t="shared" si="1"/>
        <v>3.6048935376</v>
      </c>
    </row>
    <row r="90" spans="1:2" ht="12.75">
      <c r="A90" s="6">
        <v>1.1328</v>
      </c>
      <c r="B90" s="1">
        <f t="shared" si="1"/>
        <v>3.7334278656</v>
      </c>
    </row>
    <row r="91" spans="1:2" ht="12.75">
      <c r="A91" s="6">
        <v>1.1523</v>
      </c>
      <c r="B91" s="1">
        <f t="shared" si="1"/>
        <v>3.7976950296000003</v>
      </c>
    </row>
    <row r="92" spans="1:2" ht="12.75">
      <c r="A92" s="6">
        <v>1.1914</v>
      </c>
      <c r="B92" s="1">
        <f t="shared" si="1"/>
        <v>3.9265589328</v>
      </c>
    </row>
    <row r="93" spans="1:2" ht="12.75">
      <c r="A93" s="6">
        <v>1.2305</v>
      </c>
      <c r="B93" s="1">
        <f t="shared" si="1"/>
        <v>4.055422835999999</v>
      </c>
    </row>
    <row r="94" spans="1:2" ht="12.75">
      <c r="A94" s="6">
        <v>1.2305</v>
      </c>
      <c r="B94" s="1">
        <f t="shared" si="1"/>
        <v>4.055422835999999</v>
      </c>
    </row>
    <row r="95" spans="1:2" ht="12.75">
      <c r="A95" s="6">
        <v>1.2109</v>
      </c>
      <c r="B95" s="1">
        <f t="shared" si="1"/>
        <v>3.9908260968000002</v>
      </c>
    </row>
    <row r="96" spans="1:2" ht="12.75">
      <c r="A96" s="6">
        <v>1.2109</v>
      </c>
      <c r="B96" s="1">
        <f t="shared" si="1"/>
        <v>3.9908260968000002</v>
      </c>
    </row>
    <row r="97" spans="1:2" ht="12.75">
      <c r="A97" s="6">
        <v>1.2109</v>
      </c>
      <c r="B97" s="1">
        <f t="shared" si="1"/>
        <v>3.9908260968000002</v>
      </c>
    </row>
    <row r="98" spans="1:2" ht="12.75">
      <c r="A98" s="6">
        <v>1.2109</v>
      </c>
      <c r="B98" s="1">
        <f t="shared" si="1"/>
        <v>3.9908260968000002</v>
      </c>
    </row>
    <row r="99" spans="1:2" ht="12.75">
      <c r="A99" s="6">
        <v>1.2109</v>
      </c>
      <c r="B99" s="1">
        <f t="shared" si="1"/>
        <v>3.9908260968000002</v>
      </c>
    </row>
    <row r="100" spans="1:2" ht="12.75">
      <c r="A100" s="6">
        <v>1.2109</v>
      </c>
      <c r="B100" s="1">
        <f t="shared" si="1"/>
        <v>3.9908260968000002</v>
      </c>
    </row>
    <row r="101" spans="1:2" ht="12.75">
      <c r="A101" s="6">
        <v>1.2109</v>
      </c>
      <c r="B101" s="1">
        <f t="shared" si="1"/>
        <v>3.9908260968000002</v>
      </c>
    </row>
    <row r="102" spans="1:2" ht="12.75">
      <c r="A102" s="6">
        <v>1.2109</v>
      </c>
      <c r="B102" s="1">
        <f t="shared" si="1"/>
        <v>3.9908260968000002</v>
      </c>
    </row>
    <row r="103" spans="1:2" ht="12.75">
      <c r="A103" s="6">
        <v>1.2109</v>
      </c>
      <c r="B103" s="1">
        <f t="shared" si="1"/>
        <v>3.9908260968000002</v>
      </c>
    </row>
    <row r="104" spans="1:2" ht="12.75">
      <c r="A104" s="6">
        <v>1.2109</v>
      </c>
      <c r="B104" s="1">
        <f t="shared" si="1"/>
        <v>3.9908260968000002</v>
      </c>
    </row>
    <row r="105" spans="1:2" ht="12.75">
      <c r="A105" s="6">
        <v>1.2305</v>
      </c>
      <c r="B105" s="1">
        <f t="shared" si="1"/>
        <v>4.055422835999999</v>
      </c>
    </row>
    <row r="106" spans="1:2" ht="12.75">
      <c r="A106" s="6">
        <v>1.2305</v>
      </c>
      <c r="B106" s="1">
        <f t="shared" si="1"/>
        <v>4.055422835999999</v>
      </c>
    </row>
    <row r="107" spans="1:2" ht="12.75">
      <c r="A107" s="6">
        <v>1.2305</v>
      </c>
      <c r="B107" s="1">
        <f t="shared" si="1"/>
        <v>4.055422835999999</v>
      </c>
    </row>
    <row r="108" spans="1:2" ht="12.75">
      <c r="A108" s="6">
        <v>1.25</v>
      </c>
      <c r="B108" s="1">
        <f t="shared" si="1"/>
        <v>4.119689999999999</v>
      </c>
    </row>
    <row r="109" spans="1:2" ht="12.75">
      <c r="A109" s="6">
        <v>1.2695</v>
      </c>
      <c r="B109" s="1">
        <f t="shared" si="1"/>
        <v>4.183957164</v>
      </c>
    </row>
    <row r="110" spans="1:2" ht="12.75">
      <c r="A110" s="6">
        <v>1.2695</v>
      </c>
      <c r="B110" s="1">
        <f t="shared" si="1"/>
        <v>4.183957164</v>
      </c>
    </row>
    <row r="111" spans="1:2" ht="12.75">
      <c r="A111" s="6">
        <v>1.3281</v>
      </c>
      <c r="B111" s="1">
        <f t="shared" si="1"/>
        <v>4.3770882312</v>
      </c>
    </row>
    <row r="112" spans="1:2" ht="12.75">
      <c r="A112" s="6">
        <v>1.3477</v>
      </c>
      <c r="B112" s="1">
        <f t="shared" si="1"/>
        <v>4.441684970399999</v>
      </c>
    </row>
    <row r="113" spans="1:2" ht="12.75">
      <c r="A113" s="6">
        <v>1.3672</v>
      </c>
      <c r="B113" s="1">
        <f t="shared" si="1"/>
        <v>4.505952134399999</v>
      </c>
    </row>
    <row r="114" spans="1:2" ht="12.75">
      <c r="A114" s="6">
        <v>1.3867</v>
      </c>
      <c r="B114" s="1">
        <f t="shared" si="1"/>
        <v>4.5702192984</v>
      </c>
    </row>
    <row r="115" spans="1:2" ht="12.75">
      <c r="A115" s="6">
        <v>1.3867</v>
      </c>
      <c r="B115" s="1">
        <f t="shared" si="1"/>
        <v>4.5702192984</v>
      </c>
    </row>
    <row r="116" spans="1:2" ht="12.75">
      <c r="A116" s="6">
        <v>1.4258</v>
      </c>
      <c r="B116" s="1">
        <f t="shared" si="1"/>
        <v>4.6990832016</v>
      </c>
    </row>
    <row r="117" spans="1:2" ht="12.75">
      <c r="A117" s="6">
        <v>1.4453</v>
      </c>
      <c r="B117" s="1">
        <f t="shared" si="1"/>
        <v>4.7633503656</v>
      </c>
    </row>
    <row r="118" spans="1:2" ht="12.75">
      <c r="A118" s="6">
        <v>1.4453</v>
      </c>
      <c r="B118" s="1">
        <f t="shared" si="1"/>
        <v>4.7633503656</v>
      </c>
    </row>
    <row r="119" spans="1:2" ht="12.75">
      <c r="A119" s="6">
        <v>1.4648</v>
      </c>
      <c r="B119" s="1">
        <f t="shared" si="1"/>
        <v>4.8276175296</v>
      </c>
    </row>
    <row r="120" spans="1:2" ht="12.75">
      <c r="A120" s="6">
        <v>1.4844</v>
      </c>
      <c r="B120" s="1">
        <f t="shared" si="1"/>
        <v>4.892214268799999</v>
      </c>
    </row>
    <row r="121" spans="1:2" ht="12.75">
      <c r="A121" s="6">
        <v>1.5039</v>
      </c>
      <c r="B121" s="1">
        <f t="shared" si="1"/>
        <v>4.9564814327999995</v>
      </c>
    </row>
    <row r="122" spans="1:2" ht="12.75">
      <c r="A122" s="6">
        <v>1.5234</v>
      </c>
      <c r="B122" s="1">
        <f t="shared" si="1"/>
        <v>5.0207485968</v>
      </c>
    </row>
    <row r="123" spans="1:2" ht="12.75">
      <c r="A123" s="6">
        <v>1.5234</v>
      </c>
      <c r="B123" s="1">
        <f t="shared" si="1"/>
        <v>5.0207485968</v>
      </c>
    </row>
    <row r="124" spans="1:2" ht="12.75">
      <c r="A124" s="6">
        <v>1.543</v>
      </c>
      <c r="B124" s="1">
        <f t="shared" si="1"/>
        <v>5.085345336</v>
      </c>
    </row>
    <row r="125" spans="1:2" ht="12.75">
      <c r="A125" s="6">
        <v>1.543</v>
      </c>
      <c r="B125" s="1">
        <f t="shared" si="1"/>
        <v>5.085345336</v>
      </c>
    </row>
    <row r="126" spans="1:2" ht="12.75">
      <c r="A126" s="6">
        <v>1.5625</v>
      </c>
      <c r="B126" s="1">
        <f t="shared" si="1"/>
        <v>5.1496125</v>
      </c>
    </row>
    <row r="127" spans="1:2" ht="12.75">
      <c r="A127" s="6">
        <v>1.543</v>
      </c>
      <c r="B127" s="1">
        <f t="shared" si="1"/>
        <v>5.085345336</v>
      </c>
    </row>
    <row r="128" spans="1:2" ht="12.75">
      <c r="A128" s="6">
        <v>1.543</v>
      </c>
      <c r="B128" s="1">
        <f t="shared" si="1"/>
        <v>5.085345336</v>
      </c>
    </row>
    <row r="129" spans="1:2" ht="12.75">
      <c r="A129" s="6">
        <v>1.543</v>
      </c>
      <c r="B129" s="1">
        <f t="shared" si="1"/>
        <v>5.085345336</v>
      </c>
    </row>
    <row r="130" spans="1:2" ht="12.75">
      <c r="A130" s="6">
        <v>1.543</v>
      </c>
      <c r="B130" s="1">
        <f t="shared" si="1"/>
        <v>5.085345336</v>
      </c>
    </row>
    <row r="131" spans="1:2" ht="12.75">
      <c r="A131" s="6">
        <v>1.543</v>
      </c>
      <c r="B131" s="1">
        <f t="shared" si="1"/>
        <v>5.085345336</v>
      </c>
    </row>
    <row r="132" spans="1:2" ht="12.75">
      <c r="A132" s="6">
        <v>1.5625</v>
      </c>
      <c r="B132" s="1">
        <f t="shared" si="1"/>
        <v>5.1496125</v>
      </c>
    </row>
    <row r="133" spans="1:2" ht="12.75">
      <c r="A133" s="6">
        <v>1.582</v>
      </c>
      <c r="B133" s="1">
        <f t="shared" si="1"/>
        <v>5.213879664</v>
      </c>
    </row>
    <row r="134" spans="1:2" ht="12.75">
      <c r="A134" s="6">
        <v>1.6016</v>
      </c>
      <c r="B134" s="1">
        <f t="shared" si="1"/>
        <v>5.278476403199999</v>
      </c>
    </row>
    <row r="135" spans="1:2" ht="12.75">
      <c r="A135" s="6">
        <v>1.6016</v>
      </c>
      <c r="B135" s="1">
        <f t="shared" si="1"/>
        <v>5.278476403199999</v>
      </c>
    </row>
    <row r="136" spans="1:2" ht="12.75">
      <c r="A136" s="6">
        <v>1.6211</v>
      </c>
      <c r="B136" s="1">
        <f t="shared" si="1"/>
        <v>5.342743567199999</v>
      </c>
    </row>
    <row r="137" spans="1:2" ht="12.75">
      <c r="A137" s="6">
        <v>1.6211</v>
      </c>
      <c r="B137" s="1">
        <f t="shared" si="1"/>
        <v>5.342743567199999</v>
      </c>
    </row>
    <row r="138" spans="1:2" ht="12.75">
      <c r="A138" s="6">
        <v>1.6211</v>
      </c>
      <c r="B138" s="1">
        <f t="shared" si="1"/>
        <v>5.342743567199999</v>
      </c>
    </row>
    <row r="139" spans="1:2" ht="12.75">
      <c r="A139" s="6">
        <v>1.6406</v>
      </c>
      <c r="B139" s="1">
        <f aca="true" t="shared" si="2" ref="B139:B202">(A139*3.295752)</f>
        <v>5.4070107312</v>
      </c>
    </row>
    <row r="140" spans="1:2" ht="12.75">
      <c r="A140" s="6">
        <v>1.6406</v>
      </c>
      <c r="B140" s="1">
        <f t="shared" si="2"/>
        <v>5.4070107312</v>
      </c>
    </row>
    <row r="141" spans="1:2" ht="12.75">
      <c r="A141" s="6">
        <v>1.6406</v>
      </c>
      <c r="B141" s="1">
        <f t="shared" si="2"/>
        <v>5.4070107312</v>
      </c>
    </row>
    <row r="142" spans="1:2" ht="12.75">
      <c r="A142" s="6">
        <v>1.6406</v>
      </c>
      <c r="B142" s="1">
        <f t="shared" si="2"/>
        <v>5.4070107312</v>
      </c>
    </row>
    <row r="143" spans="1:2" ht="12.75">
      <c r="A143" s="6">
        <v>1.6406</v>
      </c>
      <c r="B143" s="1">
        <f t="shared" si="2"/>
        <v>5.4070107312</v>
      </c>
    </row>
    <row r="144" spans="1:2" ht="12.75">
      <c r="A144" s="6">
        <v>1.6406</v>
      </c>
      <c r="B144" s="1">
        <f t="shared" si="2"/>
        <v>5.4070107312</v>
      </c>
    </row>
    <row r="145" spans="1:2" ht="12.75">
      <c r="A145" s="6">
        <v>1.6211</v>
      </c>
      <c r="B145" s="1">
        <f t="shared" si="2"/>
        <v>5.342743567199999</v>
      </c>
    </row>
    <row r="146" spans="1:2" ht="12.75">
      <c r="A146" s="6">
        <v>1.6016</v>
      </c>
      <c r="B146" s="1">
        <f t="shared" si="2"/>
        <v>5.278476403199999</v>
      </c>
    </row>
    <row r="147" spans="1:2" ht="12.75">
      <c r="A147" s="6">
        <v>1.582</v>
      </c>
      <c r="B147" s="1">
        <f t="shared" si="2"/>
        <v>5.213879664</v>
      </c>
    </row>
    <row r="148" spans="1:2" ht="12.75">
      <c r="A148" s="6">
        <v>1.5625</v>
      </c>
      <c r="B148" s="1">
        <f t="shared" si="2"/>
        <v>5.1496125</v>
      </c>
    </row>
    <row r="149" spans="1:2" ht="12.75">
      <c r="A149" s="6">
        <v>1.543</v>
      </c>
      <c r="B149" s="1">
        <f t="shared" si="2"/>
        <v>5.085345336</v>
      </c>
    </row>
    <row r="150" spans="1:2" ht="12.75">
      <c r="A150" s="6">
        <v>1.5039</v>
      </c>
      <c r="B150" s="1">
        <f t="shared" si="2"/>
        <v>4.9564814327999995</v>
      </c>
    </row>
    <row r="151" spans="1:2" ht="12.75">
      <c r="A151" s="6">
        <v>1.4844</v>
      </c>
      <c r="B151" s="1">
        <f t="shared" si="2"/>
        <v>4.892214268799999</v>
      </c>
    </row>
    <row r="152" spans="1:2" ht="12.75">
      <c r="A152" s="6">
        <v>1.4844</v>
      </c>
      <c r="B152" s="1">
        <f t="shared" si="2"/>
        <v>4.892214268799999</v>
      </c>
    </row>
    <row r="153" spans="1:2" ht="12.75">
      <c r="A153" s="6">
        <v>1.4648</v>
      </c>
      <c r="B153" s="1">
        <f t="shared" si="2"/>
        <v>4.8276175296</v>
      </c>
    </row>
    <row r="154" spans="1:2" ht="12.75">
      <c r="A154" s="6">
        <v>1.4453</v>
      </c>
      <c r="B154" s="1">
        <f t="shared" si="2"/>
        <v>4.7633503656</v>
      </c>
    </row>
    <row r="155" spans="1:2" ht="12.75">
      <c r="A155" s="6">
        <v>1.4258</v>
      </c>
      <c r="B155" s="1">
        <f t="shared" si="2"/>
        <v>4.6990832016</v>
      </c>
    </row>
    <row r="156" spans="1:2" ht="12.75">
      <c r="A156" s="6">
        <v>1.4258</v>
      </c>
      <c r="B156" s="1">
        <f t="shared" si="2"/>
        <v>4.6990832016</v>
      </c>
    </row>
    <row r="157" spans="1:2" ht="12.75">
      <c r="A157" s="6">
        <v>1.4258</v>
      </c>
      <c r="B157" s="1">
        <f t="shared" si="2"/>
        <v>4.6990832016</v>
      </c>
    </row>
    <row r="158" spans="1:2" ht="12.75">
      <c r="A158" s="6">
        <v>1.4258</v>
      </c>
      <c r="B158" s="1">
        <f t="shared" si="2"/>
        <v>4.6990832016</v>
      </c>
    </row>
    <row r="159" spans="1:2" ht="12.75">
      <c r="A159" s="6">
        <v>1.4258</v>
      </c>
      <c r="B159" s="1">
        <f t="shared" si="2"/>
        <v>4.6990832016</v>
      </c>
    </row>
    <row r="160" spans="1:2" ht="12.75">
      <c r="A160" s="6">
        <v>1.4063</v>
      </c>
      <c r="B160" s="1">
        <f t="shared" si="2"/>
        <v>4.6348160376</v>
      </c>
    </row>
    <row r="161" spans="1:2" ht="12.75">
      <c r="A161" s="6">
        <v>1.4063</v>
      </c>
      <c r="B161" s="1">
        <f t="shared" si="2"/>
        <v>4.6348160376</v>
      </c>
    </row>
    <row r="162" spans="1:2" ht="12.75">
      <c r="A162" s="6">
        <v>1.4063</v>
      </c>
      <c r="B162" s="1">
        <f t="shared" si="2"/>
        <v>4.6348160376</v>
      </c>
    </row>
    <row r="163" spans="1:2" ht="12.75">
      <c r="A163" s="6">
        <v>1.3867</v>
      </c>
      <c r="B163" s="1">
        <f t="shared" si="2"/>
        <v>4.5702192984</v>
      </c>
    </row>
    <row r="164" spans="1:2" ht="12.75">
      <c r="A164" s="6">
        <v>1.3867</v>
      </c>
      <c r="B164" s="1">
        <f t="shared" si="2"/>
        <v>4.5702192984</v>
      </c>
    </row>
    <row r="165" spans="1:2" ht="12.75">
      <c r="A165" s="6">
        <v>1.3672</v>
      </c>
      <c r="B165" s="1">
        <f t="shared" si="2"/>
        <v>4.505952134399999</v>
      </c>
    </row>
    <row r="166" spans="1:2" ht="12.75">
      <c r="A166" s="6">
        <v>1.3477</v>
      </c>
      <c r="B166" s="1">
        <f t="shared" si="2"/>
        <v>4.441684970399999</v>
      </c>
    </row>
    <row r="167" spans="1:2" ht="12.75">
      <c r="A167" s="6">
        <v>1.3477</v>
      </c>
      <c r="B167" s="1">
        <f t="shared" si="2"/>
        <v>4.441684970399999</v>
      </c>
    </row>
    <row r="168" spans="1:2" ht="12.75">
      <c r="A168" s="6">
        <v>1.3477</v>
      </c>
      <c r="B168" s="1">
        <f t="shared" si="2"/>
        <v>4.441684970399999</v>
      </c>
    </row>
    <row r="169" spans="1:2" ht="12.75">
      <c r="A169" s="6">
        <v>1.3281</v>
      </c>
      <c r="B169" s="1">
        <f t="shared" si="2"/>
        <v>4.3770882312</v>
      </c>
    </row>
    <row r="170" spans="1:2" ht="12.75">
      <c r="A170" s="6">
        <v>1.3281</v>
      </c>
      <c r="B170" s="1">
        <f t="shared" si="2"/>
        <v>4.3770882312</v>
      </c>
    </row>
    <row r="171" spans="1:2" ht="12.75">
      <c r="A171" s="6">
        <v>1.3086</v>
      </c>
      <c r="B171" s="1">
        <f t="shared" si="2"/>
        <v>4.3128210672</v>
      </c>
    </row>
    <row r="172" spans="1:2" ht="12.75">
      <c r="A172" s="6">
        <v>1.2891</v>
      </c>
      <c r="B172" s="1">
        <f t="shared" si="2"/>
        <v>4.2485539031999995</v>
      </c>
    </row>
    <row r="173" spans="1:2" ht="12.75">
      <c r="A173" s="6">
        <v>1.2891</v>
      </c>
      <c r="B173" s="1">
        <f t="shared" si="2"/>
        <v>4.2485539031999995</v>
      </c>
    </row>
    <row r="174" spans="1:2" ht="12.75">
      <c r="A174" s="6">
        <v>1.2695</v>
      </c>
      <c r="B174" s="1">
        <f t="shared" si="2"/>
        <v>4.183957164</v>
      </c>
    </row>
    <row r="175" spans="1:2" ht="12.75">
      <c r="A175" s="6">
        <v>1.25</v>
      </c>
      <c r="B175" s="1">
        <f t="shared" si="2"/>
        <v>4.119689999999999</v>
      </c>
    </row>
    <row r="176" spans="1:2" ht="12.75">
      <c r="A176" s="6">
        <v>1.2305</v>
      </c>
      <c r="B176" s="1">
        <f t="shared" si="2"/>
        <v>4.055422835999999</v>
      </c>
    </row>
    <row r="177" spans="1:2" ht="12.75">
      <c r="A177" s="6">
        <v>1.2305</v>
      </c>
      <c r="B177" s="1">
        <f t="shared" si="2"/>
        <v>4.055422835999999</v>
      </c>
    </row>
    <row r="178" spans="1:2" ht="12.75">
      <c r="A178" s="6">
        <v>1.2305</v>
      </c>
      <c r="B178" s="1">
        <f t="shared" si="2"/>
        <v>4.055422835999999</v>
      </c>
    </row>
    <row r="179" spans="1:2" ht="12.75">
      <c r="A179" s="6">
        <v>1.2109</v>
      </c>
      <c r="B179" s="1">
        <f t="shared" si="2"/>
        <v>3.9908260968000002</v>
      </c>
    </row>
    <row r="180" spans="1:2" ht="12.75">
      <c r="A180" s="6">
        <v>1.2109</v>
      </c>
      <c r="B180" s="1">
        <f t="shared" si="2"/>
        <v>3.9908260968000002</v>
      </c>
    </row>
    <row r="181" spans="1:2" ht="12.75">
      <c r="A181" s="6">
        <v>1.1914</v>
      </c>
      <c r="B181" s="1">
        <f t="shared" si="2"/>
        <v>3.9265589328</v>
      </c>
    </row>
    <row r="182" spans="1:2" ht="12.75">
      <c r="A182" s="6">
        <v>1.1914</v>
      </c>
      <c r="B182" s="1">
        <f t="shared" si="2"/>
        <v>3.9265589328</v>
      </c>
    </row>
    <row r="183" spans="1:2" ht="12.75">
      <c r="A183" s="6">
        <v>1.1914</v>
      </c>
      <c r="B183" s="1">
        <f t="shared" si="2"/>
        <v>3.9265589328</v>
      </c>
    </row>
    <row r="184" spans="1:2" ht="12.75">
      <c r="A184" s="6">
        <v>1.1719</v>
      </c>
      <c r="B184" s="1">
        <f t="shared" si="2"/>
        <v>3.8622917687999996</v>
      </c>
    </row>
    <row r="185" spans="1:2" ht="12.75">
      <c r="A185" s="6">
        <v>1.1523</v>
      </c>
      <c r="B185" s="1">
        <f t="shared" si="2"/>
        <v>3.7976950296000003</v>
      </c>
    </row>
    <row r="186" spans="1:2" ht="12.75">
      <c r="A186" s="6">
        <v>1.1523</v>
      </c>
      <c r="B186" s="1">
        <f t="shared" si="2"/>
        <v>3.7976950296000003</v>
      </c>
    </row>
    <row r="187" spans="1:2" ht="12.75">
      <c r="A187" s="6">
        <v>1.1328</v>
      </c>
      <c r="B187" s="1">
        <f t="shared" si="2"/>
        <v>3.7334278656</v>
      </c>
    </row>
    <row r="188" spans="1:2" ht="12.75">
      <c r="A188" s="6">
        <v>1.1328</v>
      </c>
      <c r="B188" s="1">
        <f t="shared" si="2"/>
        <v>3.7334278656</v>
      </c>
    </row>
    <row r="189" spans="1:2" ht="12.75">
      <c r="A189" s="6">
        <v>1.1133</v>
      </c>
      <c r="B189" s="1">
        <f t="shared" si="2"/>
        <v>3.6691607015999996</v>
      </c>
    </row>
    <row r="190" spans="1:2" ht="12.75">
      <c r="A190" s="6">
        <v>1.1133</v>
      </c>
      <c r="B190" s="1">
        <f t="shared" si="2"/>
        <v>3.6691607015999996</v>
      </c>
    </row>
    <row r="191" spans="1:2" ht="12.75">
      <c r="A191" s="6">
        <v>1.0938</v>
      </c>
      <c r="B191" s="1">
        <f t="shared" si="2"/>
        <v>3.6048935376</v>
      </c>
    </row>
    <row r="192" spans="1:2" ht="12.75">
      <c r="A192" s="6">
        <v>1.0938</v>
      </c>
      <c r="B192" s="1">
        <f t="shared" si="2"/>
        <v>3.6048935376</v>
      </c>
    </row>
    <row r="193" spans="1:2" ht="12.75">
      <c r="A193" s="6">
        <v>1.0742</v>
      </c>
      <c r="B193" s="1">
        <f t="shared" si="2"/>
        <v>3.5402967984</v>
      </c>
    </row>
    <row r="194" spans="1:2" ht="12.75">
      <c r="A194" s="6">
        <v>1.0742</v>
      </c>
      <c r="B194" s="1">
        <f t="shared" si="2"/>
        <v>3.5402967984</v>
      </c>
    </row>
    <row r="195" spans="1:2" ht="12.75">
      <c r="A195" s="6">
        <v>1.0547</v>
      </c>
      <c r="B195" s="1">
        <f t="shared" si="2"/>
        <v>3.4760296343999997</v>
      </c>
    </row>
    <row r="196" spans="1:2" ht="12.75">
      <c r="A196" s="6">
        <v>1.0547</v>
      </c>
      <c r="B196" s="1">
        <f t="shared" si="2"/>
        <v>3.4760296343999997</v>
      </c>
    </row>
    <row r="197" spans="1:2" ht="12.75">
      <c r="A197" s="6">
        <v>1.0352</v>
      </c>
      <c r="B197" s="1">
        <f t="shared" si="2"/>
        <v>3.4117624703999994</v>
      </c>
    </row>
    <row r="198" spans="1:2" ht="12.75">
      <c r="A198" s="6">
        <v>1.0352</v>
      </c>
      <c r="B198" s="1">
        <f t="shared" si="2"/>
        <v>3.4117624703999994</v>
      </c>
    </row>
    <row r="199" spans="1:2" ht="12.75">
      <c r="A199" s="6">
        <v>1.0156</v>
      </c>
      <c r="B199" s="1">
        <f t="shared" si="2"/>
        <v>3.3471657312</v>
      </c>
    </row>
    <row r="200" spans="1:2" ht="12.75">
      <c r="A200" s="6">
        <v>0.99609</v>
      </c>
      <c r="B200" s="1">
        <f t="shared" si="2"/>
        <v>3.28286560968</v>
      </c>
    </row>
    <row r="201" spans="1:2" ht="12.75">
      <c r="A201" s="6">
        <v>0.97656</v>
      </c>
      <c r="B201" s="1">
        <f t="shared" si="2"/>
        <v>3.21849957312</v>
      </c>
    </row>
    <row r="202" spans="1:2" ht="12.75">
      <c r="A202" s="6">
        <v>0.95703</v>
      </c>
      <c r="B202" s="1">
        <f t="shared" si="2"/>
        <v>3.15413353656</v>
      </c>
    </row>
    <row r="203" spans="1:2" ht="12.75">
      <c r="A203" s="6">
        <v>0.9375</v>
      </c>
      <c r="B203" s="1">
        <f aca="true" t="shared" si="3" ref="B203:B266">(A203*3.295752)</f>
        <v>3.0897675</v>
      </c>
    </row>
    <row r="204" spans="1:2" ht="12.75">
      <c r="A204" s="6">
        <v>0.9375</v>
      </c>
      <c r="B204" s="1">
        <f t="shared" si="3"/>
        <v>3.0897675</v>
      </c>
    </row>
    <row r="205" spans="1:2" ht="12.75">
      <c r="A205" s="6">
        <v>0.9375</v>
      </c>
      <c r="B205" s="1">
        <f t="shared" si="3"/>
        <v>3.0897675</v>
      </c>
    </row>
    <row r="206" spans="1:2" ht="12.75">
      <c r="A206" s="6">
        <v>0.91797</v>
      </c>
      <c r="B206" s="1">
        <f t="shared" si="3"/>
        <v>3.0254014634399997</v>
      </c>
    </row>
    <row r="207" spans="1:2" ht="12.75">
      <c r="A207" s="6">
        <v>0.91797</v>
      </c>
      <c r="B207" s="1">
        <f t="shared" si="3"/>
        <v>3.0254014634399997</v>
      </c>
    </row>
    <row r="208" spans="1:2" ht="12.75">
      <c r="A208" s="6">
        <v>0.91797</v>
      </c>
      <c r="B208" s="1">
        <f t="shared" si="3"/>
        <v>3.0254014634399997</v>
      </c>
    </row>
    <row r="209" spans="1:2" ht="12.75">
      <c r="A209" s="6">
        <v>0.89844</v>
      </c>
      <c r="B209" s="1">
        <f t="shared" si="3"/>
        <v>2.9610354268799997</v>
      </c>
    </row>
    <row r="210" spans="1:2" ht="12.75">
      <c r="A210" s="6">
        <v>0.87891</v>
      </c>
      <c r="B210" s="1">
        <f t="shared" si="3"/>
        <v>2.8966693903199996</v>
      </c>
    </row>
    <row r="211" spans="1:2" ht="12.75">
      <c r="A211" s="6">
        <v>0.85938</v>
      </c>
      <c r="B211" s="1">
        <f t="shared" si="3"/>
        <v>2.83230335376</v>
      </c>
    </row>
    <row r="212" spans="1:2" ht="12.75">
      <c r="A212" s="6">
        <v>0.85938</v>
      </c>
      <c r="B212" s="1">
        <f t="shared" si="3"/>
        <v>2.83230335376</v>
      </c>
    </row>
    <row r="213" spans="1:2" ht="12.75">
      <c r="A213" s="6">
        <v>0.83984</v>
      </c>
      <c r="B213" s="1">
        <f t="shared" si="3"/>
        <v>2.76790435968</v>
      </c>
    </row>
    <row r="214" spans="1:2" ht="12.75">
      <c r="A214" s="6">
        <v>0.82031</v>
      </c>
      <c r="B214" s="1">
        <f t="shared" si="3"/>
        <v>2.7035383231199996</v>
      </c>
    </row>
    <row r="215" spans="1:2" ht="12.75">
      <c r="A215" s="6">
        <v>0.82031</v>
      </c>
      <c r="B215" s="1">
        <f t="shared" si="3"/>
        <v>2.7035383231199996</v>
      </c>
    </row>
    <row r="216" spans="1:2" ht="12.75">
      <c r="A216" s="6">
        <v>0.80078</v>
      </c>
      <c r="B216" s="1">
        <f t="shared" si="3"/>
        <v>2.63917228656</v>
      </c>
    </row>
    <row r="217" spans="1:2" ht="12.75">
      <c r="A217" s="6">
        <v>0.78125</v>
      </c>
      <c r="B217" s="1">
        <f t="shared" si="3"/>
        <v>2.57480625</v>
      </c>
    </row>
    <row r="218" spans="1:2" ht="12.75">
      <c r="A218" s="6">
        <v>0.76172</v>
      </c>
      <c r="B218" s="1">
        <f t="shared" si="3"/>
        <v>2.51044021344</v>
      </c>
    </row>
    <row r="219" spans="1:2" ht="12.75">
      <c r="A219" s="6">
        <v>0.76172</v>
      </c>
      <c r="B219" s="1">
        <f t="shared" si="3"/>
        <v>2.51044021344</v>
      </c>
    </row>
    <row r="220" spans="1:2" ht="12.75">
      <c r="A220" s="6">
        <v>0.72266</v>
      </c>
      <c r="B220" s="1">
        <f t="shared" si="3"/>
        <v>2.38170814032</v>
      </c>
    </row>
    <row r="221" spans="1:2" ht="12.75">
      <c r="A221" s="6">
        <v>0.70313</v>
      </c>
      <c r="B221" s="1">
        <f t="shared" si="3"/>
        <v>2.31734210376</v>
      </c>
    </row>
    <row r="222" spans="1:2" ht="12.75">
      <c r="A222" s="6">
        <v>0.68359</v>
      </c>
      <c r="B222" s="1">
        <f t="shared" si="3"/>
        <v>2.25294310968</v>
      </c>
    </row>
    <row r="223" spans="1:2" ht="12.75">
      <c r="A223" s="6">
        <v>0.68359</v>
      </c>
      <c r="B223" s="1">
        <f t="shared" si="3"/>
        <v>2.25294310968</v>
      </c>
    </row>
    <row r="224" spans="1:2" ht="12.75">
      <c r="A224" s="6">
        <v>0.64453</v>
      </c>
      <c r="B224" s="1">
        <f t="shared" si="3"/>
        <v>2.12421103656</v>
      </c>
    </row>
    <row r="225" spans="1:2" ht="12.75">
      <c r="A225" s="6">
        <v>0.625</v>
      </c>
      <c r="B225" s="1">
        <f t="shared" si="3"/>
        <v>2.0598449999999997</v>
      </c>
    </row>
    <row r="226" spans="1:2" ht="12.75">
      <c r="A226" s="6">
        <v>0.60547</v>
      </c>
      <c r="B226" s="1">
        <f t="shared" si="3"/>
        <v>1.9954789634399996</v>
      </c>
    </row>
    <row r="227" spans="1:2" ht="12.75">
      <c r="A227" s="6">
        <v>0.58594</v>
      </c>
      <c r="B227" s="1">
        <f t="shared" si="3"/>
        <v>1.93111292688</v>
      </c>
    </row>
    <row r="228" spans="1:2" ht="12.75">
      <c r="A228" s="6">
        <v>0.56641</v>
      </c>
      <c r="B228" s="1">
        <f t="shared" si="3"/>
        <v>1.8667468903199997</v>
      </c>
    </row>
    <row r="229" spans="1:2" ht="12.75">
      <c r="A229" s="6">
        <v>0.54688</v>
      </c>
      <c r="B229" s="1">
        <f t="shared" si="3"/>
        <v>1.80238085376</v>
      </c>
    </row>
    <row r="230" spans="1:2" ht="12.75">
      <c r="A230" s="6">
        <v>0.54688</v>
      </c>
      <c r="B230" s="1">
        <f t="shared" si="3"/>
        <v>1.80238085376</v>
      </c>
    </row>
    <row r="231" spans="1:2" ht="12.75">
      <c r="A231" s="6">
        <v>0.52734</v>
      </c>
      <c r="B231" s="1">
        <f t="shared" si="3"/>
        <v>1.73798185968</v>
      </c>
    </row>
    <row r="232" spans="1:2" ht="12.75">
      <c r="A232" s="6">
        <v>0.50781</v>
      </c>
      <c r="B232" s="1">
        <f t="shared" si="3"/>
        <v>1.6736158231199998</v>
      </c>
    </row>
    <row r="233" spans="1:2" ht="12.75">
      <c r="A233" s="6">
        <v>0.48828</v>
      </c>
      <c r="B233" s="1">
        <f t="shared" si="3"/>
        <v>1.60924978656</v>
      </c>
    </row>
    <row r="234" spans="1:2" ht="12.75">
      <c r="A234" s="6">
        <v>0.48828</v>
      </c>
      <c r="B234" s="1">
        <f t="shared" si="3"/>
        <v>1.60924978656</v>
      </c>
    </row>
    <row r="235" spans="1:2" ht="12.75">
      <c r="A235" s="6">
        <v>0.46875</v>
      </c>
      <c r="B235" s="1">
        <f t="shared" si="3"/>
        <v>1.54488375</v>
      </c>
    </row>
    <row r="236" spans="1:2" ht="12.75">
      <c r="A236" s="6">
        <v>0.44922</v>
      </c>
      <c r="B236" s="1">
        <f t="shared" si="3"/>
        <v>1.4805177134399998</v>
      </c>
    </row>
    <row r="237" spans="1:2" ht="12.75">
      <c r="A237" s="6">
        <v>0.42969</v>
      </c>
      <c r="B237" s="1">
        <f t="shared" si="3"/>
        <v>1.41615167688</v>
      </c>
    </row>
    <row r="238" spans="1:2" ht="12.75">
      <c r="A238" s="6">
        <v>0.39063</v>
      </c>
      <c r="B238" s="1">
        <f t="shared" si="3"/>
        <v>1.2874196037599999</v>
      </c>
    </row>
    <row r="239" spans="1:2" ht="12.75">
      <c r="A239" s="6">
        <v>0.39063</v>
      </c>
      <c r="B239" s="1">
        <f t="shared" si="3"/>
        <v>1.2874196037599999</v>
      </c>
    </row>
    <row r="240" spans="1:2" ht="12.75">
      <c r="A240" s="6">
        <v>0.37109</v>
      </c>
      <c r="B240" s="1">
        <f t="shared" si="3"/>
        <v>1.2230206096799998</v>
      </c>
    </row>
    <row r="241" spans="1:2" ht="12.75">
      <c r="A241" s="6">
        <v>0.37109</v>
      </c>
      <c r="B241" s="1">
        <f t="shared" si="3"/>
        <v>1.2230206096799998</v>
      </c>
    </row>
    <row r="242" spans="1:2" ht="12.75">
      <c r="A242" s="6">
        <v>0.35156</v>
      </c>
      <c r="B242" s="1">
        <f t="shared" si="3"/>
        <v>1.15865457312</v>
      </c>
    </row>
    <row r="243" spans="1:2" ht="12.75">
      <c r="A243" s="6">
        <v>0.33203</v>
      </c>
      <c r="B243" s="1">
        <f t="shared" si="3"/>
        <v>1.09428853656</v>
      </c>
    </row>
    <row r="244" spans="1:2" ht="12.75">
      <c r="A244" s="6">
        <v>0.33203</v>
      </c>
      <c r="B244" s="1">
        <f t="shared" si="3"/>
        <v>1.09428853656</v>
      </c>
    </row>
    <row r="245" spans="1:2" ht="12.75">
      <c r="A245" s="6">
        <v>0.3125</v>
      </c>
      <c r="B245" s="1">
        <f t="shared" si="3"/>
        <v>1.0299224999999999</v>
      </c>
    </row>
    <row r="246" spans="1:2" ht="12.75">
      <c r="A246" s="6">
        <v>0.3125</v>
      </c>
      <c r="B246" s="1">
        <f t="shared" si="3"/>
        <v>1.0299224999999999</v>
      </c>
    </row>
    <row r="247" spans="1:2" ht="12.75">
      <c r="A247" s="6">
        <v>0.3125</v>
      </c>
      <c r="B247" s="1">
        <f t="shared" si="3"/>
        <v>1.0299224999999999</v>
      </c>
    </row>
    <row r="248" spans="1:2" ht="12.75">
      <c r="A248" s="6">
        <v>0.29297</v>
      </c>
      <c r="B248" s="1">
        <f t="shared" si="3"/>
        <v>0.96555646344</v>
      </c>
    </row>
    <row r="249" spans="1:2" ht="12.75">
      <c r="A249" s="6">
        <v>0.27344</v>
      </c>
      <c r="B249" s="1">
        <f t="shared" si="3"/>
        <v>0.90119042688</v>
      </c>
    </row>
    <row r="250" spans="1:2" ht="12.75">
      <c r="A250" s="6">
        <v>0.27344</v>
      </c>
      <c r="B250" s="1">
        <f t="shared" si="3"/>
        <v>0.90119042688</v>
      </c>
    </row>
    <row r="251" spans="1:2" ht="12.75">
      <c r="A251" s="6">
        <v>0.25391</v>
      </c>
      <c r="B251" s="1">
        <f t="shared" si="3"/>
        <v>0.83682439032</v>
      </c>
    </row>
    <row r="252" spans="1:2" ht="12.75">
      <c r="A252" s="6">
        <v>0.23438</v>
      </c>
      <c r="B252" s="1">
        <f t="shared" si="3"/>
        <v>0.7724583537599999</v>
      </c>
    </row>
    <row r="253" spans="1:2" ht="12.75">
      <c r="A253" s="6">
        <v>0.21484</v>
      </c>
      <c r="B253" s="1">
        <f t="shared" si="3"/>
        <v>0.70805935968</v>
      </c>
    </row>
    <row r="254" spans="1:2" ht="12.75">
      <c r="A254" s="6">
        <v>0.21484</v>
      </c>
      <c r="B254" s="1">
        <f t="shared" si="3"/>
        <v>0.70805935968</v>
      </c>
    </row>
    <row r="255" spans="1:2" ht="12.75">
      <c r="A255" s="6">
        <v>0.19531</v>
      </c>
      <c r="B255" s="1">
        <f t="shared" si="3"/>
        <v>0.64369332312</v>
      </c>
    </row>
    <row r="256" spans="1:2" ht="12.75">
      <c r="A256" s="6">
        <v>0.17578</v>
      </c>
      <c r="B256" s="1">
        <f t="shared" si="3"/>
        <v>0.57932728656</v>
      </c>
    </row>
    <row r="257" spans="1:3" ht="12.75">
      <c r="A257" s="6">
        <v>0.15625</v>
      </c>
      <c r="B257" s="1">
        <f t="shared" si="3"/>
        <v>0.5149612499999999</v>
      </c>
      <c r="C257" t="s">
        <v>73</v>
      </c>
    </row>
    <row r="258" spans="1:2" ht="12.75">
      <c r="A258" s="6">
        <v>0.15625</v>
      </c>
      <c r="B258" s="1">
        <f t="shared" si="3"/>
        <v>0.5149612499999999</v>
      </c>
    </row>
    <row r="259" spans="1:2" ht="12.75">
      <c r="A259" s="6">
        <v>0.13672</v>
      </c>
      <c r="B259" s="1">
        <f t="shared" si="3"/>
        <v>0.45059521344</v>
      </c>
    </row>
    <row r="260" spans="1:2" ht="12.75">
      <c r="A260" s="6">
        <v>0.11719</v>
      </c>
      <c r="B260" s="1">
        <f t="shared" si="3"/>
        <v>0.38622917687999997</v>
      </c>
    </row>
    <row r="261" spans="1:2" ht="12.75">
      <c r="A261" s="6">
        <v>0.097656</v>
      </c>
      <c r="B261" s="1">
        <f t="shared" si="3"/>
        <v>0.321849957312</v>
      </c>
    </row>
    <row r="262" spans="1:2" ht="12.75">
      <c r="A262" s="6">
        <v>0.097656</v>
      </c>
      <c r="B262" s="1">
        <f t="shared" si="3"/>
        <v>0.321849957312</v>
      </c>
    </row>
    <row r="263" spans="1:2" ht="12.75">
      <c r="A263" s="6">
        <v>0.097656</v>
      </c>
      <c r="B263" s="1">
        <f t="shared" si="3"/>
        <v>0.321849957312</v>
      </c>
    </row>
    <row r="264" spans="1:2" ht="12.75">
      <c r="A264" s="6">
        <v>0.097656</v>
      </c>
      <c r="B264" s="1">
        <f t="shared" si="3"/>
        <v>0.321849957312</v>
      </c>
    </row>
    <row r="265" spans="1:2" ht="12.75">
      <c r="A265" s="6">
        <v>0.078125</v>
      </c>
      <c r="B265" s="1">
        <f t="shared" si="3"/>
        <v>0.25748062499999996</v>
      </c>
    </row>
    <row r="266" spans="1:2" ht="12.75">
      <c r="A266" s="6">
        <v>0.078125</v>
      </c>
      <c r="B266" s="1">
        <f t="shared" si="3"/>
        <v>0.25748062499999996</v>
      </c>
    </row>
    <row r="267" spans="1:2" ht="12.75">
      <c r="A267" s="6">
        <v>0.058594</v>
      </c>
      <c r="B267" s="1">
        <f aca="true" t="shared" si="4" ref="B267:B314">(A267*3.295752)</f>
        <v>0.19311129268799998</v>
      </c>
    </row>
    <row r="268" spans="1:2" ht="12.75">
      <c r="A268" s="6">
        <v>0.058594</v>
      </c>
      <c r="B268" s="1">
        <f t="shared" si="4"/>
        <v>0.19311129268799998</v>
      </c>
    </row>
    <row r="269" spans="1:2" ht="12.75">
      <c r="A269" s="6">
        <v>0.058594</v>
      </c>
      <c r="B269" s="1">
        <f t="shared" si="4"/>
        <v>0.19311129268799998</v>
      </c>
    </row>
    <row r="270" spans="1:2" ht="12.75">
      <c r="A270" s="6">
        <v>0.039063</v>
      </c>
      <c r="B270" s="1">
        <f t="shared" si="4"/>
        <v>0.128741960376</v>
      </c>
    </row>
    <row r="271" spans="1:2" ht="12.75">
      <c r="A271" s="6">
        <v>0.019531</v>
      </c>
      <c r="B271" s="1">
        <f t="shared" si="4"/>
        <v>0.064369332312</v>
      </c>
    </row>
    <row r="272" spans="1:2" ht="12.75">
      <c r="A272" s="6">
        <v>0.019531</v>
      </c>
      <c r="B272" s="1">
        <f t="shared" si="4"/>
        <v>0.064369332312</v>
      </c>
    </row>
    <row r="273" spans="1:2" ht="12.75">
      <c r="A273" s="6">
        <v>0.019531</v>
      </c>
      <c r="B273" s="1">
        <f t="shared" si="4"/>
        <v>0.064369332312</v>
      </c>
    </row>
    <row r="274" spans="1:2" ht="12.75">
      <c r="A274" s="6">
        <v>0</v>
      </c>
      <c r="B274" s="1">
        <f t="shared" si="4"/>
        <v>0</v>
      </c>
    </row>
    <row r="275" spans="1:2" ht="12.75">
      <c r="A275" s="6">
        <v>0</v>
      </c>
      <c r="B275" s="1">
        <f t="shared" si="4"/>
        <v>0</v>
      </c>
    </row>
    <row r="276" spans="1:2" ht="12.75">
      <c r="A276" s="6">
        <v>0</v>
      </c>
      <c r="B276" s="1">
        <f t="shared" si="4"/>
        <v>0</v>
      </c>
    </row>
    <row r="277" spans="1:2" ht="12.75">
      <c r="A277" s="6">
        <v>0</v>
      </c>
      <c r="B277" s="1">
        <f t="shared" si="4"/>
        <v>0</v>
      </c>
    </row>
    <row r="278" spans="1:2" ht="12.75">
      <c r="A278" s="6">
        <v>0</v>
      </c>
      <c r="B278" s="1">
        <f t="shared" si="4"/>
        <v>0</v>
      </c>
    </row>
    <row r="279" spans="1:2" ht="12.75">
      <c r="A279" s="6">
        <v>0</v>
      </c>
      <c r="B279" s="1">
        <f t="shared" si="4"/>
        <v>0</v>
      </c>
    </row>
    <row r="280" spans="1:2" ht="12.75">
      <c r="A280" s="6">
        <v>0</v>
      </c>
      <c r="B280" s="1">
        <f t="shared" si="4"/>
        <v>0</v>
      </c>
    </row>
    <row r="281" spans="1:2" ht="12.75">
      <c r="A281" s="6">
        <v>0</v>
      </c>
      <c r="B281" s="1">
        <f t="shared" si="4"/>
        <v>0</v>
      </c>
    </row>
    <row r="282" spans="1:2" ht="12.75">
      <c r="A282" s="6">
        <v>0</v>
      </c>
      <c r="B282" s="1">
        <f t="shared" si="4"/>
        <v>0</v>
      </c>
    </row>
    <row r="283" spans="1:2" ht="12.75">
      <c r="A283" s="6">
        <v>0</v>
      </c>
      <c r="B283" s="1">
        <f t="shared" si="4"/>
        <v>0</v>
      </c>
    </row>
    <row r="284" spans="1:2" ht="12.75">
      <c r="A284" s="6">
        <v>0</v>
      </c>
      <c r="B284" s="1">
        <f t="shared" si="4"/>
        <v>0</v>
      </c>
    </row>
    <row r="285" spans="1:2" ht="12.75">
      <c r="A285" s="6">
        <v>0</v>
      </c>
      <c r="B285" s="1">
        <f t="shared" si="4"/>
        <v>0</v>
      </c>
    </row>
    <row r="286" spans="1:2" ht="12.75">
      <c r="A286" s="6">
        <v>0</v>
      </c>
      <c r="B286" s="1">
        <f t="shared" si="4"/>
        <v>0</v>
      </c>
    </row>
    <row r="287" spans="1:2" ht="12.75">
      <c r="A287" s="6">
        <v>0</v>
      </c>
      <c r="B287" s="1">
        <f t="shared" si="4"/>
        <v>0</v>
      </c>
    </row>
    <row r="288" spans="1:2" ht="12.75">
      <c r="A288" s="6">
        <v>0</v>
      </c>
      <c r="B288" s="1">
        <f t="shared" si="4"/>
        <v>0</v>
      </c>
    </row>
    <row r="289" spans="1:2" ht="12.75">
      <c r="A289" s="6">
        <v>0</v>
      </c>
      <c r="B289" s="1">
        <f t="shared" si="4"/>
        <v>0</v>
      </c>
    </row>
    <row r="290" spans="1:2" ht="12.75">
      <c r="A290" s="6">
        <v>0</v>
      </c>
      <c r="B290" s="1">
        <f t="shared" si="4"/>
        <v>0</v>
      </c>
    </row>
    <row r="291" spans="1:2" ht="12.75">
      <c r="A291" s="6">
        <v>0</v>
      </c>
      <c r="B291" s="1">
        <f t="shared" si="4"/>
        <v>0</v>
      </c>
    </row>
    <row r="292" spans="1:2" ht="12.75">
      <c r="A292" s="6">
        <v>0</v>
      </c>
      <c r="B292" s="1">
        <f t="shared" si="4"/>
        <v>0</v>
      </c>
    </row>
    <row r="293" spans="1:2" ht="12.75">
      <c r="A293" s="6">
        <v>0</v>
      </c>
      <c r="B293" s="1">
        <f t="shared" si="4"/>
        <v>0</v>
      </c>
    </row>
    <row r="294" spans="1:2" ht="12.75">
      <c r="A294" s="6">
        <v>0</v>
      </c>
      <c r="B294" s="1">
        <f t="shared" si="4"/>
        <v>0</v>
      </c>
    </row>
    <row r="295" spans="1:2" ht="12.75">
      <c r="A295" s="6">
        <v>0</v>
      </c>
      <c r="B295" s="1">
        <f t="shared" si="4"/>
        <v>0</v>
      </c>
    </row>
    <row r="296" spans="1:2" ht="12.75">
      <c r="A296" s="6">
        <v>0</v>
      </c>
      <c r="B296" s="1">
        <f t="shared" si="4"/>
        <v>0</v>
      </c>
    </row>
    <row r="297" spans="1:2" ht="12.75">
      <c r="A297" s="6">
        <v>0</v>
      </c>
      <c r="B297" s="1">
        <f t="shared" si="4"/>
        <v>0</v>
      </c>
    </row>
    <row r="298" spans="1:2" ht="12.75">
      <c r="A298" s="6">
        <v>0</v>
      </c>
      <c r="B298" s="1">
        <f t="shared" si="4"/>
        <v>0</v>
      </c>
    </row>
    <row r="299" spans="1:2" ht="12.75">
      <c r="A299" s="6">
        <v>0</v>
      </c>
      <c r="B299" s="1">
        <f t="shared" si="4"/>
        <v>0</v>
      </c>
    </row>
    <row r="300" spans="1:2" ht="12.75">
      <c r="A300" s="6">
        <v>-0.019531</v>
      </c>
      <c r="B300" s="1">
        <f t="shared" si="4"/>
        <v>-0.064369332312</v>
      </c>
    </row>
    <row r="301" spans="1:2" ht="12.75">
      <c r="A301" s="6">
        <v>0</v>
      </c>
      <c r="B301" s="1">
        <f t="shared" si="4"/>
        <v>0</v>
      </c>
    </row>
    <row r="302" spans="1:2" ht="12.75">
      <c r="A302" s="6">
        <v>0</v>
      </c>
      <c r="B302" s="1">
        <f t="shared" si="4"/>
        <v>0</v>
      </c>
    </row>
    <row r="303" spans="1:2" ht="12.75">
      <c r="A303" s="6">
        <v>0</v>
      </c>
      <c r="B303" s="1">
        <f t="shared" si="4"/>
        <v>0</v>
      </c>
    </row>
    <row r="304" spans="1:2" ht="12.75">
      <c r="A304" s="6">
        <v>-0.019531</v>
      </c>
      <c r="B304" s="1">
        <f t="shared" si="4"/>
        <v>-0.064369332312</v>
      </c>
    </row>
    <row r="305" spans="1:2" ht="12.75">
      <c r="A305" s="6">
        <v>0</v>
      </c>
      <c r="B305" s="1">
        <f t="shared" si="4"/>
        <v>0</v>
      </c>
    </row>
    <row r="306" spans="1:2" ht="12.75">
      <c r="A306" s="6">
        <v>-0.019531</v>
      </c>
      <c r="B306" s="1">
        <f t="shared" si="4"/>
        <v>-0.064369332312</v>
      </c>
    </row>
    <row r="307" spans="1:2" ht="12.75">
      <c r="A307" s="6">
        <v>-0.019531</v>
      </c>
      <c r="B307" s="1">
        <f t="shared" si="4"/>
        <v>-0.064369332312</v>
      </c>
    </row>
    <row r="308" spans="1:2" ht="12.75">
      <c r="A308" s="6">
        <v>-0.019531</v>
      </c>
      <c r="B308" s="1">
        <f t="shared" si="4"/>
        <v>-0.064369332312</v>
      </c>
    </row>
    <row r="309" spans="1:2" ht="12.75">
      <c r="A309" s="6">
        <v>-0.019531</v>
      </c>
      <c r="B309" s="1">
        <f t="shared" si="4"/>
        <v>-0.064369332312</v>
      </c>
    </row>
    <row r="310" spans="1:2" ht="12.75">
      <c r="A310" s="6">
        <v>-0.019531</v>
      </c>
      <c r="B310" s="1">
        <f t="shared" si="4"/>
        <v>-0.064369332312</v>
      </c>
    </row>
    <row r="311" spans="1:2" ht="12.75">
      <c r="A311" s="6">
        <v>-0.019531</v>
      </c>
      <c r="B311" s="1">
        <f t="shared" si="4"/>
        <v>-0.064369332312</v>
      </c>
    </row>
    <row r="312" spans="1:2" ht="12.75">
      <c r="A312" s="6">
        <v>-0.019531</v>
      </c>
      <c r="B312" s="1">
        <f t="shared" si="4"/>
        <v>-0.064369332312</v>
      </c>
    </row>
    <row r="313" spans="1:2" ht="12.75">
      <c r="A313" s="6">
        <v>-0.019531</v>
      </c>
      <c r="B313" s="1">
        <f t="shared" si="4"/>
        <v>-0.064369332312</v>
      </c>
    </row>
    <row r="314" spans="1:2" ht="12.75">
      <c r="A314" s="6">
        <v>-0.019531</v>
      </c>
      <c r="B314" s="1">
        <f t="shared" si="4"/>
        <v>-0.064369332312</v>
      </c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B1">
      <selection activeCell="B1" sqref="B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45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45</v>
      </c>
    </row>
    <row r="8" spans="1:5" ht="12.75">
      <c r="A8" t="s">
        <v>65</v>
      </c>
      <c r="D8">
        <v>2.53</v>
      </c>
      <c r="E8" t="s">
        <v>45</v>
      </c>
    </row>
    <row r="9" spans="1:5" ht="12.75">
      <c r="A9" t="s">
        <v>69</v>
      </c>
      <c r="D9">
        <v>1.24</v>
      </c>
      <c r="E9" t="s">
        <v>45</v>
      </c>
    </row>
    <row r="10" ht="12.75">
      <c r="A10" t="s">
        <v>68</v>
      </c>
    </row>
    <row r="11" ht="12.75">
      <c r="A11" t="s">
        <v>72</v>
      </c>
    </row>
    <row r="22" ht="12.75">
      <c r="J22" t="s">
        <v>66</v>
      </c>
    </row>
    <row r="40" ht="12.75">
      <c r="J40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2006-01-02T05:21:15Z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