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<sst xmlns="http://schemas.openxmlformats.org/spreadsheetml/2006/main" count="142" uniqueCount="105">
  <si>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</si>
  <si>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</si>
  <si>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</si>
  <si>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</si>
  <si>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</si>
  <si>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</si>
  <si>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</si>
  <si>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</si>
  <si>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</si>
  <si>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</si>
  <si>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</si>
  <si>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</si>
  <si>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</si>
  <si>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</si>
  <si>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</si>
  <si>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</si>
  <si>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</si>
  <si>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</si>
  <si>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</si>
  <si>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</si>
  <si>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</si>
  <si>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</si>
  <si>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</si>
  <si>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</si>
  <si>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</si>
  <si>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</si>
  <si>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</si>
  <si>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</si>
  <si>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</si>
  <si>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</si>
  <si>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</si>
  <si>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</si>
  <si>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</si>
  <si>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</si>
  <si>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</si>
  <si>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</si>
  <si>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</si>
  <si>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</si>
  <si>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</si>
  <si>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</si>
  <si>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</si>
  <si>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</si>
  <si>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</si>
  <si>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</si>
  <si>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</si>
  <si>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</si>
  <si>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</si>
  <si>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</si>
  <si>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</si>
  <si>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</si>
  <si>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</si>
  <si>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</si>
  <si>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</si>
  <si>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</si>
  <si>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</si>
  <si>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</si>
  <si>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</si>
  <si>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</si>
  <si>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</si>
  <si>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</si>
  <si>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</si>
  <si>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</si>
  <si>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</si>
  <si>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</si>
  <si>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</si>
  <si>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</si>
  <si>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</si>
  <si>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</si>
  <si>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</si>
  <si>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</si>
  <si>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</si>
  <si>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</si>
  <si>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</si>
  <si>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</si>
  <si>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</si>
  <si>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</si>
  <si>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</si>
  <si>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</si>
  <si>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</si>
  <si>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Barbell weights applied to load cell before test firing:</t>
  </si>
  <si>
    <t>Tested on Load Cell  A, 20kg load cell</t>
  </si>
  <si>
    <t>seconds per linear inch at 1 atm.</t>
  </si>
  <si>
    <t>Using new Ti mill chips from Seth Leigh/Eric Franzen</t>
  </si>
  <si>
    <t>Fuse  paper ignitor with a few Ti flakes (Firefox -20 to 200 mesh)</t>
  </si>
  <si>
    <t xml:space="preserve">Tested on load cell A using INA 125 amp C, excitation set to 10v (switch 1) gain set at 220 ohms resistor </t>
  </si>
  <si>
    <t>Single core burning grain</t>
  </si>
  <si>
    <t>Data from Test Stand A, 20kgload cell</t>
  </si>
  <si>
    <t>Using INA125 amp C set at 10v excitation, 220ohm gain resistance</t>
  </si>
  <si>
    <t xml:space="preserve">JY 38mm inhibitor tube, 14 linear inches </t>
  </si>
  <si>
    <t>INA 125 amp C set at 10v excitation, 220 ohm gain</t>
  </si>
  <si>
    <t>(minus 5% Ti)</t>
  </si>
  <si>
    <t>8/7/05A rcandy with 5% Ti mill flakes from Eric Franzen</t>
  </si>
  <si>
    <t>8-21-05A</t>
  </si>
  <si>
    <t>38-240 casing, single grain, 5% Ti mill chips</t>
  </si>
  <si>
    <t>Steel washer nozzle, does not erode much at all.</t>
  </si>
  <si>
    <t>Roughness of curve toward peak is thought due to large chips exiting nozzle, creating transient blockages.</t>
  </si>
  <si>
    <t>Dr. Rocket 38-240 casing burning one inhibited grain, expected to be progressive, and it is!</t>
  </si>
  <si>
    <t>8/21/05A2</t>
  </si>
  <si>
    <t>using this value</t>
  </si>
  <si>
    <t xml:space="preserve">Second calibration used, as there were some suspicions about the </t>
  </si>
  <si>
    <t xml:space="preserve">one performed before the test.  My stopwatch quit, and I lost track of </t>
  </si>
  <si>
    <t>what weight was on the scale when, ended up with more measurements</t>
  </si>
  <si>
    <t>than weights.  The new calibration made little difference.</t>
  </si>
  <si>
    <t>Second calibration, performed 8/23/05</t>
  </si>
  <si>
    <t>New calibration of test stand on 8/23, previous one suspect.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</si>
</sst>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38/240, single 3.5 inch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Data!$B$10:$B$379</c:f>
              <c:numCache>
                <c:ptCount val="370"/>
                <c:pt idx="0">
                  <c:v>-3.824655599998783E-05</c:v>
                </c:pt>
                <c:pt idx="1">
                  <c:v>-3.824655599998783E-05</c:v>
                </c:pt>
                <c:pt idx="2">
                  <c:v>-3.824655599998783E-05</c:v>
                </c:pt>
                <c:pt idx="3">
                  <c:v>-3.824655599998783E-05</c:v>
                </c:pt>
                <c:pt idx="4">
                  <c:v>0.019955379018000013</c:v>
                </c:pt>
                <c:pt idx="5">
                  <c:v>0.019955379018000013</c:v>
                </c:pt>
                <c:pt idx="6">
                  <c:v>0.019955379018000013</c:v>
                </c:pt>
                <c:pt idx="7">
                  <c:v>0.039949004592000015</c:v>
                </c:pt>
                <c:pt idx="8">
                  <c:v>0.039949004592000015</c:v>
                </c:pt>
                <c:pt idx="9">
                  <c:v>0.05993771652000002</c:v>
                </c:pt>
                <c:pt idx="10">
                  <c:v>0.07993625574000002</c:v>
                </c:pt>
                <c:pt idx="11">
                  <c:v>0.35985028954000003</c:v>
                </c:pt>
                <c:pt idx="12">
                  <c:v>-0.25995537901800003</c:v>
                </c:pt>
                <c:pt idx="13">
                  <c:v>0.43982806760000004</c:v>
                </c:pt>
                <c:pt idx="14">
                  <c:v>-0.21996812787</c:v>
                </c:pt>
                <c:pt idx="15">
                  <c:v>0.5198058456600001</c:v>
                </c:pt>
                <c:pt idx="16">
                  <c:v>-0.179980876722</c:v>
                </c:pt>
                <c:pt idx="17">
                  <c:v>0.49980730644000004</c:v>
                </c:pt>
                <c:pt idx="18">
                  <c:v>0.09993479496000002</c:v>
                </c:pt>
                <c:pt idx="19">
                  <c:v>0.43982806760000004</c:v>
                </c:pt>
                <c:pt idx="20">
                  <c:v>0.49980730644000004</c:v>
                </c:pt>
                <c:pt idx="21">
                  <c:v>0.53978800606</c:v>
                </c:pt>
                <c:pt idx="22">
                  <c:v>0.7397242618000001</c:v>
                </c:pt>
                <c:pt idx="23">
                  <c:v>0.8596827394800001</c:v>
                </c:pt>
                <c:pt idx="24">
                  <c:v>1.19957601212</c:v>
                </c:pt>
                <c:pt idx="25">
                  <c:v>1.39951226786</c:v>
                </c:pt>
                <c:pt idx="26">
                  <c:v>1.39951226786</c:v>
                </c:pt>
                <c:pt idx="27">
                  <c:v>2.0194014684000003</c:v>
                </c:pt>
                <c:pt idx="28">
                  <c:v>1.8593803970000002</c:v>
                </c:pt>
                <c:pt idx="29">
                  <c:v>2.3592619834</c:v>
                </c:pt>
                <c:pt idx="30">
                  <c:v>2.539101427</c:v>
                </c:pt>
                <c:pt idx="31">
                  <c:v>2.5992116964000003</c:v>
                </c:pt>
                <c:pt idx="32">
                  <c:v>2.6991224984</c:v>
                </c:pt>
                <c:pt idx="33">
                  <c:v>3.0389830134</c:v>
                </c:pt>
                <c:pt idx="34">
                  <c:v>3.4389537978000004</c:v>
                </c:pt>
                <c:pt idx="35">
                  <c:v>3.698721883</c:v>
                </c:pt>
                <c:pt idx="36">
                  <c:v>4.0187640258</c:v>
                </c:pt>
                <c:pt idx="37">
                  <c:v>4.2385677902</c:v>
                </c:pt>
                <c:pt idx="38">
                  <c:v>4.4585353428</c:v>
                </c:pt>
                <c:pt idx="39">
                  <c:v>4.5584461448</c:v>
                </c:pt>
                <c:pt idx="40">
                  <c:v>4.6785028954</c:v>
                </c:pt>
                <c:pt idx="41">
                  <c:v>4.7983958578</c:v>
                </c:pt>
                <c:pt idx="42">
                  <c:v>4.878488287600001</c:v>
                </c:pt>
                <c:pt idx="43">
                  <c:v>4.9184526084</c:v>
                </c:pt>
                <c:pt idx="44">
                  <c:v>4.9783990896</c:v>
                </c:pt>
                <c:pt idx="45">
                  <c:v>5.0783098916</c:v>
                </c:pt>
                <c:pt idx="46">
                  <c:v>5.1182742124</c:v>
                </c:pt>
                <c:pt idx="47">
                  <c:v>5.1983666422</c:v>
                </c:pt>
                <c:pt idx="48">
                  <c:v>5.2183488026000004</c:v>
                </c:pt>
                <c:pt idx="49">
                  <c:v>5.2183488026000004</c:v>
                </c:pt>
                <c:pt idx="50">
                  <c:v>5.3182596046</c:v>
                </c:pt>
                <c:pt idx="51">
                  <c:v>5.4181704066</c:v>
                </c:pt>
                <c:pt idx="52">
                  <c:v>5.4383163552000005</c:v>
                </c:pt>
                <c:pt idx="53">
                  <c:v>5.478280676</c:v>
                </c:pt>
                <c:pt idx="54">
                  <c:v>5.5182449968</c:v>
                </c:pt>
                <c:pt idx="55">
                  <c:v>5.6581201196</c:v>
                </c:pt>
                <c:pt idx="56">
                  <c:v>5.6581201196</c:v>
                </c:pt>
                <c:pt idx="57">
                  <c:v>5.7382125494</c:v>
                </c:pt>
                <c:pt idx="58">
                  <c:v>5.7981590306</c:v>
                </c:pt>
                <c:pt idx="59">
                  <c:v>5.818141191</c:v>
                </c:pt>
                <c:pt idx="60">
                  <c:v>5.918051993</c:v>
                </c:pt>
                <c:pt idx="61">
                  <c:v>5.9380341534</c:v>
                </c:pt>
                <c:pt idx="62">
                  <c:v>5.9779984742</c:v>
                </c:pt>
                <c:pt idx="63">
                  <c:v>6.058090904</c:v>
                </c:pt>
                <c:pt idx="64">
                  <c:v>6.1380195456</c:v>
                </c:pt>
                <c:pt idx="65">
                  <c:v>6.158001706</c:v>
                </c:pt>
                <c:pt idx="66">
                  <c:v>6.1779838664</c:v>
                </c:pt>
                <c:pt idx="67">
                  <c:v>6.2780584566</c:v>
                </c:pt>
                <c:pt idx="68">
                  <c:v>6.397951419000001</c:v>
                </c:pt>
                <c:pt idx="69">
                  <c:v>6.437915739800001</c:v>
                </c:pt>
                <c:pt idx="70">
                  <c:v>6.517844381400001</c:v>
                </c:pt>
                <c:pt idx="71">
                  <c:v>6.577954650800001</c:v>
                </c:pt>
                <c:pt idx="72">
                  <c:v>6.677865452800001</c:v>
                </c:pt>
                <c:pt idx="73">
                  <c:v>6.777776254800001</c:v>
                </c:pt>
                <c:pt idx="74">
                  <c:v>6.837722736000001</c:v>
                </c:pt>
                <c:pt idx="75">
                  <c:v>6.897833005400001</c:v>
                </c:pt>
                <c:pt idx="76">
                  <c:v>6.977761647</c:v>
                </c:pt>
                <c:pt idx="77">
                  <c:v>7.0377081282</c:v>
                </c:pt>
                <c:pt idx="78">
                  <c:v>7.057690288600001</c:v>
                </c:pt>
                <c:pt idx="79">
                  <c:v>7.177747039200001</c:v>
                </c:pt>
                <c:pt idx="80">
                  <c:v>7.1977291996</c:v>
                </c:pt>
                <c:pt idx="81">
                  <c:v>7.237693520400001</c:v>
                </c:pt>
                <c:pt idx="82">
                  <c:v>7.277657841200001</c:v>
                </c:pt>
                <c:pt idx="83">
                  <c:v>7.3775686432</c:v>
                </c:pt>
                <c:pt idx="84">
                  <c:v>7.457661073000001</c:v>
                </c:pt>
                <c:pt idx="85">
                  <c:v>7.5775540354</c:v>
                </c:pt>
                <c:pt idx="86">
                  <c:v>7.6774648374000005</c:v>
                </c:pt>
                <c:pt idx="87">
                  <c:v>7.7375751068000005</c:v>
                </c:pt>
                <c:pt idx="88">
                  <c:v>7.837485908800001</c:v>
                </c:pt>
                <c:pt idx="89">
                  <c:v>7.9773610316</c:v>
                </c:pt>
                <c:pt idx="90">
                  <c:v>7.9975069802</c:v>
                </c:pt>
                <c:pt idx="91">
                  <c:v>8.057453461400002</c:v>
                </c:pt>
                <c:pt idx="92">
                  <c:v>8.077435621800001</c:v>
                </c:pt>
                <c:pt idx="93">
                  <c:v>8.137382103000002</c:v>
                </c:pt>
                <c:pt idx="94">
                  <c:v>8.277421014000002</c:v>
                </c:pt>
                <c:pt idx="95">
                  <c:v>8.437278297200002</c:v>
                </c:pt>
                <c:pt idx="96">
                  <c:v>8.537189099200003</c:v>
                </c:pt>
                <c:pt idx="97">
                  <c:v>8.697210170600002</c:v>
                </c:pt>
                <c:pt idx="98">
                  <c:v>8.737174491400001</c:v>
                </c:pt>
                <c:pt idx="99">
                  <c:v>8.877213402400002</c:v>
                </c:pt>
                <c:pt idx="100">
                  <c:v>8.977124204400003</c:v>
                </c:pt>
                <c:pt idx="101">
                  <c:v>9.037070685600002</c:v>
                </c:pt>
                <c:pt idx="102">
                  <c:v>9.037070685600002</c:v>
                </c:pt>
                <c:pt idx="103">
                  <c:v>9.177109596600001</c:v>
                </c:pt>
                <c:pt idx="104">
                  <c:v>9.177109596600001</c:v>
                </c:pt>
                <c:pt idx="105">
                  <c:v>9.197091757</c:v>
                </c:pt>
                <c:pt idx="106">
                  <c:v>9.376931200600001</c:v>
                </c:pt>
                <c:pt idx="107">
                  <c:v>9.457023630400002</c:v>
                </c:pt>
                <c:pt idx="108">
                  <c:v>9.576916592800002</c:v>
                </c:pt>
                <c:pt idx="109">
                  <c:v>9.676827394800002</c:v>
                </c:pt>
                <c:pt idx="110">
                  <c:v>9.776901985</c:v>
                </c:pt>
                <c:pt idx="111">
                  <c:v>9.7569198246</c:v>
                </c:pt>
                <c:pt idx="112">
                  <c:v>9.8568306266</c:v>
                </c:pt>
                <c:pt idx="113">
                  <c:v>9.936759268200001</c:v>
                </c:pt>
                <c:pt idx="114">
                  <c:v>9.976887377200002</c:v>
                </c:pt>
                <c:pt idx="115">
                  <c:v>9.956741428600003</c:v>
                </c:pt>
                <c:pt idx="116">
                  <c:v>10.056816018800001</c:v>
                </c:pt>
                <c:pt idx="117">
                  <c:v>10.116762500000002</c:v>
                </c:pt>
                <c:pt idx="118">
                  <c:v>10.116762500000002</c:v>
                </c:pt>
                <c:pt idx="119">
                  <c:v>10.156726820800001</c:v>
                </c:pt>
                <c:pt idx="120">
                  <c:v>10.296765731800003</c:v>
                </c:pt>
                <c:pt idx="121">
                  <c:v>10.396676533800003</c:v>
                </c:pt>
                <c:pt idx="122">
                  <c:v>10.436640854600002</c:v>
                </c:pt>
                <c:pt idx="123">
                  <c:v>10.476605175400001</c:v>
                </c:pt>
                <c:pt idx="124">
                  <c:v>10.516569496200002</c:v>
                </c:pt>
                <c:pt idx="125">
                  <c:v>10.596661926000001</c:v>
                </c:pt>
                <c:pt idx="126">
                  <c:v>10.716554888400001</c:v>
                </c:pt>
                <c:pt idx="127">
                  <c:v>10.856593799400002</c:v>
                </c:pt>
                <c:pt idx="128">
                  <c:v>10.936522441000003</c:v>
                </c:pt>
                <c:pt idx="129">
                  <c:v>10.956504601400002</c:v>
                </c:pt>
                <c:pt idx="130">
                  <c:v>11.036433243000001</c:v>
                </c:pt>
                <c:pt idx="131">
                  <c:v>11.096379724200002</c:v>
                </c:pt>
                <c:pt idx="132">
                  <c:v>11.176472154</c:v>
                </c:pt>
                <c:pt idx="133">
                  <c:v>11.3163472768</c:v>
                </c:pt>
                <c:pt idx="134">
                  <c:v>11.616243471000002</c:v>
                </c:pt>
                <c:pt idx="135">
                  <c:v>11.856193184</c:v>
                </c:pt>
                <c:pt idx="136">
                  <c:v>11.996232095000002</c:v>
                </c:pt>
                <c:pt idx="137">
                  <c:v>12.136107217800001</c:v>
                </c:pt>
                <c:pt idx="138">
                  <c:v>12.3161104496</c:v>
                </c:pt>
                <c:pt idx="139">
                  <c:v>12.536078002200002</c:v>
                </c:pt>
                <c:pt idx="140">
                  <c:v>12.635988804200002</c:v>
                </c:pt>
                <c:pt idx="141">
                  <c:v>12.715917445800002</c:v>
                </c:pt>
                <c:pt idx="142">
                  <c:v>12.935884998400002</c:v>
                </c:pt>
                <c:pt idx="143">
                  <c:v>13.055777960800002</c:v>
                </c:pt>
                <c:pt idx="144">
                  <c:v>13.275745513400002</c:v>
                </c:pt>
                <c:pt idx="145">
                  <c:v>13.535677386800002</c:v>
                </c:pt>
                <c:pt idx="146">
                  <c:v>13.795609260200001</c:v>
                </c:pt>
                <c:pt idx="147">
                  <c:v>13.855555741400002</c:v>
                </c:pt>
                <c:pt idx="148">
                  <c:v>13.8155914206</c:v>
                </c:pt>
                <c:pt idx="149">
                  <c:v>13.835573581000002</c:v>
                </c:pt>
                <c:pt idx="150">
                  <c:v>13.855555741400002</c:v>
                </c:pt>
                <c:pt idx="151">
                  <c:v>13.875537901800001</c:v>
                </c:pt>
                <c:pt idx="152">
                  <c:v>13.995594652400003</c:v>
                </c:pt>
                <c:pt idx="153">
                  <c:v>14.095505454400001</c:v>
                </c:pt>
                <c:pt idx="154">
                  <c:v>14.295490846600002</c:v>
                </c:pt>
                <c:pt idx="155">
                  <c:v>14.435365969400001</c:v>
                </c:pt>
                <c:pt idx="156">
                  <c:v>14.695297842800002</c:v>
                </c:pt>
                <c:pt idx="157">
                  <c:v>14.755244324000001</c:v>
                </c:pt>
                <c:pt idx="158">
                  <c:v>15.0151761974</c:v>
                </c:pt>
                <c:pt idx="159">
                  <c:v>15.755007496800001</c:v>
                </c:pt>
                <c:pt idx="160">
                  <c:v>15.475093463000002</c:v>
                </c:pt>
                <c:pt idx="161">
                  <c:v>15.515057783800003</c:v>
                </c:pt>
                <c:pt idx="162">
                  <c:v>15.715043176000002</c:v>
                </c:pt>
                <c:pt idx="163">
                  <c:v>15.695061015600002</c:v>
                </c:pt>
                <c:pt idx="164">
                  <c:v>15.755007496800001</c:v>
                </c:pt>
                <c:pt idx="165">
                  <c:v>15.794971817600002</c:v>
                </c:pt>
                <c:pt idx="166">
                  <c:v>15.794971817600002</c:v>
                </c:pt>
                <c:pt idx="167">
                  <c:v>15.814953978000002</c:v>
                </c:pt>
                <c:pt idx="168">
                  <c:v>15.91486478</c:v>
                </c:pt>
                <c:pt idx="169">
                  <c:v>16.0748858514</c:v>
                </c:pt>
                <c:pt idx="170">
                  <c:v>16.2349069228</c:v>
                </c:pt>
                <c:pt idx="171">
                  <c:v>16.394764206</c:v>
                </c:pt>
                <c:pt idx="172">
                  <c:v>16.45536584</c:v>
                </c:pt>
                <c:pt idx="173">
                  <c:v>16.614240394</c:v>
                </c:pt>
                <c:pt idx="174">
                  <c:v>16.714151196</c:v>
                </c:pt>
                <c:pt idx="175">
                  <c:v>16.794407414</c:v>
                </c:pt>
                <c:pt idx="176">
                  <c:v>17.013883602</c:v>
                </c:pt>
                <c:pt idx="177">
                  <c:v>17.254652256</c:v>
                </c:pt>
                <c:pt idx="178">
                  <c:v>17.493783028</c:v>
                </c:pt>
                <c:pt idx="179">
                  <c:v>17.773860850000002</c:v>
                </c:pt>
                <c:pt idx="180">
                  <c:v>18.27341486</c:v>
                </c:pt>
                <c:pt idx="181">
                  <c:v>18.234105692</c:v>
                </c:pt>
                <c:pt idx="182">
                  <c:v>18.173504058</c:v>
                </c:pt>
                <c:pt idx="183">
                  <c:v>18.153849473999998</c:v>
                </c:pt>
                <c:pt idx="184">
                  <c:v>18.173504058</c:v>
                </c:pt>
                <c:pt idx="185">
                  <c:v>18.353671077999998</c:v>
                </c:pt>
                <c:pt idx="186">
                  <c:v>18.533838098</c:v>
                </c:pt>
                <c:pt idx="187">
                  <c:v>18.894172138000002</c:v>
                </c:pt>
                <c:pt idx="188">
                  <c:v>18.994082940000002</c:v>
                </c:pt>
                <c:pt idx="189">
                  <c:v>19.274160761999998</c:v>
                </c:pt>
                <c:pt idx="190">
                  <c:v>19.393726148</c:v>
                </c:pt>
                <c:pt idx="191">
                  <c:v>19.793369356</c:v>
                </c:pt>
                <c:pt idx="192">
                  <c:v>19.893280158</c:v>
                </c:pt>
                <c:pt idx="193">
                  <c:v>19.953881792</c:v>
                </c:pt>
                <c:pt idx="194">
                  <c:v>20.053792594</c:v>
                </c:pt>
                <c:pt idx="195">
                  <c:v>20.414126634000002</c:v>
                </c:pt>
                <c:pt idx="196">
                  <c:v>20.53369202</c:v>
                </c:pt>
                <c:pt idx="197">
                  <c:v>20.733513624</c:v>
                </c:pt>
                <c:pt idx="198">
                  <c:v>20.993936861999998</c:v>
                </c:pt>
                <c:pt idx="199">
                  <c:v>21.152811416</c:v>
                </c:pt>
                <c:pt idx="200">
                  <c:v>21.233067634</c:v>
                </c:pt>
                <c:pt idx="201">
                  <c:v>22.092955684000003</c:v>
                </c:pt>
                <c:pt idx="202">
                  <c:v>22.43363514</c:v>
                </c:pt>
                <c:pt idx="203">
                  <c:v>22.312431871999998</c:v>
                </c:pt>
                <c:pt idx="204">
                  <c:v>22.492598892</c:v>
                </c:pt>
                <c:pt idx="205">
                  <c:v>22.692420496</c:v>
                </c:pt>
                <c:pt idx="206">
                  <c:v>23.213266972000003</c:v>
                </c:pt>
                <c:pt idx="207">
                  <c:v>23.07240912</c:v>
                </c:pt>
                <c:pt idx="208">
                  <c:v>23.013445368000003</c:v>
                </c:pt>
                <c:pt idx="209">
                  <c:v>23.052754536000002</c:v>
                </c:pt>
                <c:pt idx="210">
                  <c:v>23.133010754</c:v>
                </c:pt>
                <c:pt idx="211">
                  <c:v>23.291885308</c:v>
                </c:pt>
                <c:pt idx="212">
                  <c:v>23.552308546000003</c:v>
                </c:pt>
                <c:pt idx="213">
                  <c:v>24.351594962</c:v>
                </c:pt>
                <c:pt idx="214">
                  <c:v>24.451505764</c:v>
                </c:pt>
                <c:pt idx="215">
                  <c:v>24.731583586000003</c:v>
                </c:pt>
                <c:pt idx="216">
                  <c:v>25.252430062</c:v>
                </c:pt>
                <c:pt idx="217">
                  <c:v>25.532507884</c:v>
                </c:pt>
                <c:pt idx="218">
                  <c:v>26.312139716</c:v>
                </c:pt>
                <c:pt idx="219">
                  <c:v>26.770746675999998</c:v>
                </c:pt>
                <c:pt idx="220">
                  <c:v>26.511961319999997</c:v>
                </c:pt>
                <c:pt idx="221">
                  <c:v>26.531615904</c:v>
                </c:pt>
                <c:pt idx="222">
                  <c:v>26.551270488</c:v>
                </c:pt>
                <c:pt idx="223">
                  <c:v>26.731437508</c:v>
                </c:pt>
                <c:pt idx="224">
                  <c:v>27.271938568000003</c:v>
                </c:pt>
                <c:pt idx="225">
                  <c:v>27.371849370000003</c:v>
                </c:pt>
                <c:pt idx="226">
                  <c:v>27.511069340000002</c:v>
                </c:pt>
                <c:pt idx="227">
                  <c:v>28.110534152</c:v>
                </c:pt>
                <c:pt idx="228">
                  <c:v>27.69123636</c:v>
                </c:pt>
                <c:pt idx="229">
                  <c:v>27.511069340000002</c:v>
                </c:pt>
                <c:pt idx="230">
                  <c:v>27.471760172000003</c:v>
                </c:pt>
                <c:pt idx="231">
                  <c:v>27.591325558</c:v>
                </c:pt>
                <c:pt idx="232">
                  <c:v>27.730545528</c:v>
                </c:pt>
                <c:pt idx="233">
                  <c:v>28.731291430000002</c:v>
                </c:pt>
                <c:pt idx="234">
                  <c:v>28.8705114</c:v>
                </c:pt>
                <c:pt idx="235">
                  <c:v>28.990076786000003</c:v>
                </c:pt>
                <c:pt idx="236">
                  <c:v>28.850856816</c:v>
                </c:pt>
                <c:pt idx="237">
                  <c:v>28.831202232000003</c:v>
                </c:pt>
                <c:pt idx="238">
                  <c:v>28.811547648</c:v>
                </c:pt>
                <c:pt idx="239">
                  <c:v>29.070333004000002</c:v>
                </c:pt>
                <c:pt idx="240">
                  <c:v>28.731291430000002</c:v>
                </c:pt>
                <c:pt idx="241">
                  <c:v>29.170243806000002</c:v>
                </c:pt>
                <c:pt idx="242">
                  <c:v>29.230845440000003</c:v>
                </c:pt>
                <c:pt idx="243">
                  <c:v>30.210298876</c:v>
                </c:pt>
                <c:pt idx="244">
                  <c:v>29.971168104</c:v>
                </c:pt>
                <c:pt idx="245">
                  <c:v>29.949875638</c:v>
                </c:pt>
                <c:pt idx="246">
                  <c:v>30.030131856</c:v>
                </c:pt>
                <c:pt idx="247">
                  <c:v>30.609942084000004</c:v>
                </c:pt>
                <c:pt idx="248">
                  <c:v>30.510031282000003</c:v>
                </c:pt>
                <c:pt idx="249">
                  <c:v>30.550978332000003</c:v>
                </c:pt>
                <c:pt idx="250">
                  <c:v>30.850710738</c:v>
                </c:pt>
                <c:pt idx="251">
                  <c:v>30.750799936</c:v>
                </c:pt>
                <c:pt idx="252">
                  <c:v>30.590287500000002</c:v>
                </c:pt>
                <c:pt idx="253">
                  <c:v>30.790109104000003</c:v>
                </c:pt>
                <c:pt idx="254">
                  <c:v>30.670543718</c:v>
                </c:pt>
                <c:pt idx="255">
                  <c:v>30.110388074</c:v>
                </c:pt>
                <c:pt idx="256">
                  <c:v>30.071078906</c:v>
                </c:pt>
                <c:pt idx="257">
                  <c:v>29.971168104</c:v>
                </c:pt>
                <c:pt idx="258">
                  <c:v>29.930221054</c:v>
                </c:pt>
                <c:pt idx="259">
                  <c:v>29.871257302</c:v>
                </c:pt>
                <c:pt idx="260">
                  <c:v>29.59117948</c:v>
                </c:pt>
                <c:pt idx="261">
                  <c:v>29.250500024</c:v>
                </c:pt>
                <c:pt idx="262">
                  <c:v>29.510923262</c:v>
                </c:pt>
                <c:pt idx="263">
                  <c:v>29.450321627999998</c:v>
                </c:pt>
                <c:pt idx="264">
                  <c:v>29.350410826</c:v>
                </c:pt>
                <c:pt idx="265">
                  <c:v>29.370065410000002</c:v>
                </c:pt>
                <c:pt idx="266">
                  <c:v>29.270154608000002</c:v>
                </c:pt>
                <c:pt idx="267">
                  <c:v>29.610834064</c:v>
                </c:pt>
                <c:pt idx="268">
                  <c:v>29.691090282</c:v>
                </c:pt>
                <c:pt idx="269">
                  <c:v>29.469976212000002</c:v>
                </c:pt>
                <c:pt idx="270">
                  <c:v>29.391357876</c:v>
                </c:pt>
                <c:pt idx="271">
                  <c:v>29.330756242</c:v>
                </c:pt>
                <c:pt idx="272">
                  <c:v>29.41101246</c:v>
                </c:pt>
                <c:pt idx="273">
                  <c:v>29.230845440000003</c:v>
                </c:pt>
                <c:pt idx="274">
                  <c:v>28.811547648</c:v>
                </c:pt>
                <c:pt idx="275">
                  <c:v>28.410266558</c:v>
                </c:pt>
                <c:pt idx="276">
                  <c:v>28.37095739</c:v>
                </c:pt>
                <c:pt idx="277">
                  <c:v>28.19079037</c:v>
                </c:pt>
                <c:pt idx="278">
                  <c:v>29.031023836000003</c:v>
                </c:pt>
                <c:pt idx="279">
                  <c:v>28.590433578</c:v>
                </c:pt>
                <c:pt idx="280">
                  <c:v>28.290701172</c:v>
                </c:pt>
                <c:pt idx="281">
                  <c:v>28.171135786</c:v>
                </c:pt>
                <c:pt idx="282">
                  <c:v>27.630634726</c:v>
                </c:pt>
                <c:pt idx="283">
                  <c:v>26.731437508</c:v>
                </c:pt>
                <c:pt idx="284">
                  <c:v>26.371103468</c:v>
                </c:pt>
                <c:pt idx="285">
                  <c:v>25.932151092</c:v>
                </c:pt>
                <c:pt idx="286">
                  <c:v>25.391650032</c:v>
                </c:pt>
                <c:pt idx="287">
                  <c:v>24.911750606000002</c:v>
                </c:pt>
                <c:pt idx="288">
                  <c:v>23.912642586</c:v>
                </c:pt>
                <c:pt idx="289">
                  <c:v>23.732475565999998</c:v>
                </c:pt>
                <c:pt idx="290">
                  <c:v>23.61291018</c:v>
                </c:pt>
                <c:pt idx="291">
                  <c:v>22.712075079999998</c:v>
                </c:pt>
                <c:pt idx="292">
                  <c:v>21.893134080000003</c:v>
                </c:pt>
                <c:pt idx="293">
                  <c:v>21.293669268</c:v>
                </c:pt>
                <c:pt idx="294">
                  <c:v>20.694204455999998</c:v>
                </c:pt>
                <c:pt idx="295">
                  <c:v>20.273268782000002</c:v>
                </c:pt>
                <c:pt idx="296">
                  <c:v>19.654149386</c:v>
                </c:pt>
                <c:pt idx="297">
                  <c:v>19.17424996</c:v>
                </c:pt>
                <c:pt idx="298">
                  <c:v>19.13330291</c:v>
                </c:pt>
                <c:pt idx="299">
                  <c:v>18.774606752</c:v>
                </c:pt>
                <c:pt idx="300">
                  <c:v>18.853225088000002</c:v>
                </c:pt>
                <c:pt idx="301">
                  <c:v>17.973682454</c:v>
                </c:pt>
                <c:pt idx="302">
                  <c:v>16.974574434</c:v>
                </c:pt>
                <c:pt idx="303">
                  <c:v>16.1947788138</c:v>
                </c:pt>
                <c:pt idx="304">
                  <c:v>15.195179429200001</c:v>
                </c:pt>
                <c:pt idx="305">
                  <c:v>15.135232948000002</c:v>
                </c:pt>
                <c:pt idx="306">
                  <c:v>14.635351361600001</c:v>
                </c:pt>
                <c:pt idx="307">
                  <c:v>12.536078002200002</c:v>
                </c:pt>
                <c:pt idx="308">
                  <c:v>12.036196415800001</c:v>
                </c:pt>
                <c:pt idx="309">
                  <c:v>10.7565192092</c:v>
                </c:pt>
                <c:pt idx="310">
                  <c:v>10.676590567600002</c:v>
                </c:pt>
                <c:pt idx="311">
                  <c:v>10.036833858400001</c:v>
                </c:pt>
                <c:pt idx="312">
                  <c:v>9.457023630400002</c:v>
                </c:pt>
                <c:pt idx="313">
                  <c:v>8.737174491400001</c:v>
                </c:pt>
                <c:pt idx="314">
                  <c:v>8.457260457600002</c:v>
                </c:pt>
                <c:pt idx="315">
                  <c:v>7.457661073000001</c:v>
                </c:pt>
                <c:pt idx="316">
                  <c:v>7.4776432334</c:v>
                </c:pt>
                <c:pt idx="317">
                  <c:v>6.0181265832</c:v>
                </c:pt>
                <c:pt idx="318">
                  <c:v>3.4789181186</c:v>
                </c:pt>
                <c:pt idx="319">
                  <c:v>2.8991078906</c:v>
                </c:pt>
                <c:pt idx="320">
                  <c:v>2.4192084646</c:v>
                </c:pt>
                <c:pt idx="321">
                  <c:v>2.2392052328000003</c:v>
                </c:pt>
                <c:pt idx="322">
                  <c:v>1.5594842028000002</c:v>
                </c:pt>
                <c:pt idx="323">
                  <c:v>1.4395093463</c:v>
                </c:pt>
                <c:pt idx="324">
                  <c:v>0.9596590567600002</c:v>
                </c:pt>
                <c:pt idx="325">
                  <c:v>0.23989181186000003</c:v>
                </c:pt>
                <c:pt idx="326">
                  <c:v>0.039949004592000015</c:v>
                </c:pt>
                <c:pt idx="327">
                  <c:v>-0.33993479496</c:v>
                </c:pt>
                <c:pt idx="328">
                  <c:v>-0.33993479496</c:v>
                </c:pt>
                <c:pt idx="329">
                  <c:v>-0.49987397225999997</c:v>
                </c:pt>
                <c:pt idx="330">
                  <c:v>-0.45989327264</c:v>
                </c:pt>
                <c:pt idx="331">
                  <c:v>-0.51987251148</c:v>
                </c:pt>
                <c:pt idx="332">
                  <c:v>-0.59985028954</c:v>
                </c:pt>
                <c:pt idx="333">
                  <c:v>-0.6598295283800001</c:v>
                </c:pt>
                <c:pt idx="334">
                  <c:v>-0.7598058456600001</c:v>
                </c:pt>
                <c:pt idx="335">
                  <c:v>-0.8397672449</c:v>
                </c:pt>
                <c:pt idx="336">
                  <c:v>-0.87976432334</c:v>
                </c:pt>
                <c:pt idx="337">
                  <c:v>-0.9597421014</c:v>
                </c:pt>
                <c:pt idx="338">
                  <c:v>-1.1196812787</c:v>
                </c:pt>
                <c:pt idx="339">
                  <c:v>-1.3196175344400003</c:v>
                </c:pt>
                <c:pt idx="340">
                  <c:v>-1.29961899522</c:v>
                </c:pt>
                <c:pt idx="341">
                  <c:v>-1.29961899522</c:v>
                </c:pt>
                <c:pt idx="342">
                  <c:v>0.8796812787</c:v>
                </c:pt>
                <c:pt idx="343">
                  <c:v>0.39983098916000004</c:v>
                </c:pt>
                <c:pt idx="344">
                  <c:v>0.33985175032000003</c:v>
                </c:pt>
                <c:pt idx="345">
                  <c:v>0.27987251148000003</c:v>
                </c:pt>
                <c:pt idx="346">
                  <c:v>0.21989327264000003</c:v>
                </c:pt>
                <c:pt idx="347">
                  <c:v>0.11991695536000002</c:v>
                </c:pt>
                <c:pt idx="348">
                  <c:v>0.019955379018000013</c:v>
                </c:pt>
                <c:pt idx="349">
                  <c:v>-0.04002549770399999</c:v>
                </c:pt>
                <c:pt idx="350">
                  <c:v>-0.100006374426</c:v>
                </c:pt>
                <c:pt idx="351">
                  <c:v>-0.139993625574</c:v>
                </c:pt>
                <c:pt idx="352">
                  <c:v>-0.159987251148</c:v>
                </c:pt>
                <c:pt idx="353">
                  <c:v>-0.179980876722</c:v>
                </c:pt>
                <c:pt idx="354">
                  <c:v>-0.199974502296</c:v>
                </c:pt>
                <c:pt idx="355">
                  <c:v>-0.199974502296</c:v>
                </c:pt>
                <c:pt idx="356">
                  <c:v>-0.21996812787</c:v>
                </c:pt>
                <c:pt idx="357">
                  <c:v>-0.25995537901800003</c:v>
                </c:pt>
                <c:pt idx="358">
                  <c:v>-0.21996812787</c:v>
                </c:pt>
                <c:pt idx="359">
                  <c:v>-0.239961753444</c:v>
                </c:pt>
                <c:pt idx="360">
                  <c:v>-0.25995537901800003</c:v>
                </c:pt>
                <c:pt idx="361">
                  <c:v>-0.25995537901800003</c:v>
                </c:pt>
                <c:pt idx="362">
                  <c:v>-0.279949004592</c:v>
                </c:pt>
                <c:pt idx="363">
                  <c:v>-0.25995537901800003</c:v>
                </c:pt>
                <c:pt idx="364">
                  <c:v>-0.279949004592</c:v>
                </c:pt>
                <c:pt idx="365">
                  <c:v>-0.279949004592</c:v>
                </c:pt>
                <c:pt idx="366">
                  <c:v>-0.279949004592</c:v>
                </c:pt>
                <c:pt idx="367">
                  <c:v>-0.279949004592</c:v>
                </c:pt>
                <c:pt idx="368">
                  <c:v>-0.279949004592</c:v>
                </c:pt>
                <c:pt idx="369">
                  <c:v>-0.29993771652</c:v>
                </c:pt>
              </c:numCache>
            </c:numRef>
          </c:val>
          <c:smooth val="0"/>
        </c:ser>
        <c:axId val="45803265"/>
        <c:axId val="49958746"/>
      </c:lineChart>
      <c:catAx>
        <c:axId val="45803265"/>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9958746"/>
        <c:crosses val="autoZero"/>
        <c:auto val="1"/>
        <c:lblOffset val="100"/>
        <c:noMultiLvlLbl val="0"/>
      </c:catAx>
      <c:valAx>
        <c:axId val="49958746"/>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580326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Analysis!$K$42:$K$50</c:f>
              <c:numCache/>
            </c:numRef>
          </c:val>
          <c:smooth val="0"/>
        </c:ser>
        <c:axId val="17143371"/>
        <c:axId val="49365012"/>
      </c:lineChart>
      <c:catAx>
        <c:axId val="17143371"/>
        <c:scaling>
          <c:orientation val="minMax"/>
        </c:scaling>
        <c:axPos val="b"/>
        <c:delete val="0"/>
        <c:numFmt formatCode="General" sourceLinked="1"/>
        <c:majorTickMark val="out"/>
        <c:minorTickMark val="none"/>
        <c:tickLblPos val="nextTo"/>
        <c:crossAx val="49365012"/>
        <c:crosses val="autoZero"/>
        <c:auto val="1"/>
        <c:lblOffset val="100"/>
        <c:noMultiLvlLbl val="0"/>
      </c:catAx>
      <c:valAx>
        <c:axId val="49365012"/>
        <c:scaling>
          <c:orientation val="minMax"/>
          <c:max val="50"/>
          <c:min val="0"/>
        </c:scaling>
        <c:axPos val="l"/>
        <c:majorGridlines/>
        <c:delete val="0"/>
        <c:numFmt formatCode="General" sourceLinked="1"/>
        <c:majorTickMark val="out"/>
        <c:minorTickMark val="none"/>
        <c:tickLblPos val="nextTo"/>
        <c:crossAx val="17143371"/>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Data!$B$10:$B$379</c:f>
              <c:numCache/>
            </c:numRef>
          </c:val>
          <c:smooth val="0"/>
        </c:ser>
        <c:marker val="1"/>
        <c:axId val="31409909"/>
        <c:axId val="44018478"/>
      </c:lineChart>
      <c:catAx>
        <c:axId val="31409909"/>
        <c:scaling>
          <c:orientation val="minMax"/>
        </c:scaling>
        <c:axPos val="b"/>
        <c:delete val="0"/>
        <c:numFmt formatCode="General" sourceLinked="1"/>
        <c:majorTickMark val="out"/>
        <c:minorTickMark val="none"/>
        <c:tickLblPos val="nextTo"/>
        <c:crossAx val="44018478"/>
        <c:crosses val="autoZero"/>
        <c:auto val="1"/>
        <c:lblOffset val="100"/>
        <c:noMultiLvlLbl val="0"/>
      </c:catAx>
      <c:valAx>
        <c:axId val="44018478"/>
        <c:scaling>
          <c:orientation val="minMax"/>
        </c:scaling>
        <c:axPos val="l"/>
        <c:majorGridlines/>
        <c:delete val="0"/>
        <c:numFmt formatCode="General" sourceLinked="1"/>
        <c:majorTickMark val="out"/>
        <c:minorTickMark val="none"/>
        <c:tickLblPos val="nextTo"/>
        <c:crossAx val="31409909"/>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95250</xdr:rowOff>
    </xdr:from>
    <xdr:to>
      <xdr:col>1</xdr:col>
      <xdr:colOff>571500</xdr:colOff>
      <xdr:row>23</xdr:row>
      <xdr:rowOff>95250</xdr:rowOff>
    </xdr:to>
    <xdr:sp>
      <xdr:nvSpPr>
        <xdr:cNvPr id="2" name="Line 20"/>
        <xdr:cNvSpPr>
          <a:spLocks/>
        </xdr:cNvSpPr>
      </xdr:nvSpPr>
      <xdr:spPr>
        <a:xfrm flipH="1">
          <a:off x="733425" y="3819525"/>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23</xdr:row>
      <xdr:rowOff>95250</xdr:rowOff>
    </xdr:from>
    <xdr:to>
      <xdr:col>6</xdr:col>
      <xdr:colOff>76200</xdr:colOff>
      <xdr:row>23</xdr:row>
      <xdr:rowOff>95250</xdr:rowOff>
    </xdr:to>
    <xdr:sp>
      <xdr:nvSpPr>
        <xdr:cNvPr id="3" name="Line 3"/>
        <xdr:cNvSpPr>
          <a:spLocks/>
        </xdr:cNvSpPr>
      </xdr:nvSpPr>
      <xdr:spPr>
        <a:xfrm>
          <a:off x="3333750" y="3819525"/>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23</xdr:row>
      <xdr:rowOff>0</xdr:rowOff>
    </xdr:from>
    <xdr:to>
      <xdr:col>2</xdr:col>
      <xdr:colOff>323850</xdr:colOff>
      <xdr:row>23</xdr:row>
      <xdr:rowOff>152400</xdr:rowOff>
    </xdr:to>
    <xdr:sp>
      <xdr:nvSpPr>
        <xdr:cNvPr id="4" name="TextBox 4"/>
        <xdr:cNvSpPr txBox="1">
          <a:spLocks noChangeArrowheads="1"/>
        </xdr:cNvSpPr>
      </xdr:nvSpPr>
      <xdr:spPr>
        <a:xfrm>
          <a:off x="1285875" y="3724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23</xdr:row>
      <xdr:rowOff>28575</xdr:rowOff>
    </xdr:from>
    <xdr:to>
      <xdr:col>4</xdr:col>
      <xdr:colOff>523875</xdr:colOff>
      <xdr:row>24</xdr:row>
      <xdr:rowOff>19050</xdr:rowOff>
    </xdr:to>
    <xdr:sp>
      <xdr:nvSpPr>
        <xdr:cNvPr id="6" name="TextBox 5"/>
        <xdr:cNvSpPr txBox="1">
          <a:spLocks noChangeArrowheads="1"/>
        </xdr:cNvSpPr>
      </xdr:nvSpPr>
      <xdr:spPr>
        <a:xfrm>
          <a:off x="2990850" y="37528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133350</xdr:rowOff>
    </xdr:to>
    <xdr:sp>
      <xdr:nvSpPr>
        <xdr:cNvPr id="1" name="TextBox 1"/>
        <xdr:cNvSpPr txBox="1">
          <a:spLocks noChangeArrowheads="1"/>
        </xdr:cNvSpPr>
      </xdr:nvSpPr>
      <xdr:spPr>
        <a:xfrm>
          <a:off x="552450" y="523875"/>
          <a:ext cx="7162800" cy="317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Ti mill chips are thin spirals, rather sharp on the ends.  
Roughness of the thrust curve is thought to be due to these large chips passing through the nozzle, causing a transient increase in pressure.  
Theoretically, this curve should be linear.  That is has a graceful upward sweep is though due, again, to the large Ti chips blocking the nozzle, increasing the Kn ratio, thus increasing pressure, burn rate, etc.  
I would guess that this effect would be less in a larger motor with a larger nozzle throat.
Low delivered ISP thought due to low Kn ratios during much of the burn, but mind is open to other possible causes.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97</v>
      </c>
      <c r="C1" t="s">
        <v>96</v>
      </c>
    </row>
    <row r="2" ht="12.75">
      <c r="C2" t="s">
        <v>82</v>
      </c>
    </row>
    <row r="3" ht="12.75">
      <c r="C3" t="s">
        <v>83</v>
      </c>
    </row>
    <row r="4" ht="12.75">
      <c r="C4" t="s">
        <v>84</v>
      </c>
    </row>
    <row r="5" ht="12.75">
      <c r="C5" t="s">
        <v>95</v>
      </c>
    </row>
    <row r="6" ht="12.75">
      <c r="C6" t="s">
        <v>104</v>
      </c>
    </row>
    <row r="8" spans="3:7" ht="12.75">
      <c r="C8" t="s">
        <v>8</v>
      </c>
      <c r="F8" t="s">
        <v>8</v>
      </c>
      <c r="G8" t="s">
        <v>8</v>
      </c>
    </row>
    <row r="9" spans="9:13" ht="12.75">
      <c r="I9" t="s">
        <v>51</v>
      </c>
      <c r="J9">
        <v>1</v>
      </c>
      <c r="K9">
        <v>2</v>
      </c>
      <c r="L9">
        <v>3</v>
      </c>
      <c r="M9">
        <v>4</v>
      </c>
    </row>
    <row r="10" spans="9:10" ht="12.75">
      <c r="I10" t="s">
        <v>15</v>
      </c>
      <c r="J10" s="5" t="s">
        <v>85</v>
      </c>
    </row>
    <row r="11" spans="9:10" ht="12.75">
      <c r="I11" t="s">
        <v>16</v>
      </c>
      <c r="J11" t="s">
        <v>91</v>
      </c>
    </row>
    <row r="12" spans="9:11" ht="12.75">
      <c r="I12" t="s">
        <v>17</v>
      </c>
      <c r="J12">
        <v>15</v>
      </c>
      <c r="K12" t="s">
        <v>81</v>
      </c>
    </row>
    <row r="13" spans="11:19" ht="12.75">
      <c r="K13" t="s">
        <v>8</v>
      </c>
      <c r="N13" t="s">
        <v>46</v>
      </c>
      <c r="P13" t="s">
        <v>65</v>
      </c>
      <c r="R13">
        <v>3</v>
      </c>
      <c r="S13" t="s">
        <v>47</v>
      </c>
    </row>
    <row r="14" spans="9:16" ht="12.75">
      <c r="I14" t="s">
        <v>20</v>
      </c>
      <c r="J14">
        <v>3.6</v>
      </c>
      <c r="N14" s="1">
        <f>SUM(J14:M14)</f>
        <v>3.6</v>
      </c>
      <c r="O14" t="s">
        <v>13</v>
      </c>
      <c r="P14" t="s">
        <v>8</v>
      </c>
    </row>
    <row r="15" spans="9:16" ht="12.75">
      <c r="I15" t="s">
        <v>18</v>
      </c>
      <c r="J15">
        <v>1.15</v>
      </c>
      <c r="N15" s="1">
        <f>AVERAGE(J15:M15)</f>
        <v>1.15</v>
      </c>
      <c r="O15" t="s">
        <v>13</v>
      </c>
      <c r="P15" t="s">
        <v>8</v>
      </c>
    </row>
    <row r="16" spans="9:15" ht="12.75">
      <c r="I16" t="s">
        <v>19</v>
      </c>
      <c r="J16">
        <v>0.355</v>
      </c>
      <c r="N16" s="1">
        <f>AVERAGE(J16:M16)</f>
        <v>0.355</v>
      </c>
      <c r="O16" t="s">
        <v>58</v>
      </c>
    </row>
    <row r="17" spans="9:16" ht="12.75">
      <c r="I17" t="s">
        <v>55</v>
      </c>
      <c r="J17">
        <v>101.4</v>
      </c>
      <c r="N17" s="1">
        <f>SUM(J17:M17)</f>
        <v>101.4</v>
      </c>
      <c r="O17" t="s">
        <v>26</v>
      </c>
      <c r="P17" t="s">
        <v>8</v>
      </c>
    </row>
    <row r="18" spans="9:15" ht="12.75">
      <c r="I18" t="s">
        <v>40</v>
      </c>
      <c r="J18">
        <f>(J15-J16)/2</f>
        <v>0.39749999999999996</v>
      </c>
      <c r="N18" s="1">
        <f>AVERAGE(J18:L18)</f>
        <v>0.39749999999999996</v>
      </c>
      <c r="O18" t="s">
        <v>13</v>
      </c>
    </row>
    <row r="19" spans="9:15" ht="12.75">
      <c r="I19" t="s">
        <v>45</v>
      </c>
      <c r="J19">
        <f>J17-(R13*J14)</f>
        <v>90.60000000000001</v>
      </c>
      <c r="K19">
        <f>K17-(R13*K14)</f>
        <v>0</v>
      </c>
      <c r="L19">
        <f>L17-(R13*L14)</f>
        <v>0</v>
      </c>
      <c r="M19">
        <f>M17-(R13*M14)</f>
        <v>0</v>
      </c>
      <c r="N19" s="1">
        <f>SUM(J19:M19)</f>
        <v>90.60000000000001</v>
      </c>
      <c r="O19" t="s">
        <v>26</v>
      </c>
    </row>
    <row r="21" ht="12.75">
      <c r="I21" t="s">
        <v>11</v>
      </c>
    </row>
    <row r="22" spans="9:12" ht="12.75">
      <c r="I22" t="s">
        <v>21</v>
      </c>
      <c r="J22" s="1">
        <v>0.273</v>
      </c>
      <c r="K22" t="s">
        <v>13</v>
      </c>
      <c r="L22" t="s">
        <v>94</v>
      </c>
    </row>
    <row r="23" spans="9:11" ht="12.75">
      <c r="I23" t="s">
        <v>22</v>
      </c>
      <c r="J23">
        <v>0.273</v>
      </c>
      <c r="K23" t="s">
        <v>13</v>
      </c>
    </row>
    <row r="24" spans="9:11" ht="12.75">
      <c r="I24" t="s">
        <v>42</v>
      </c>
      <c r="J24" s="1">
        <f>J23-J22</f>
        <v>0</v>
      </c>
      <c r="K24" t="s">
        <v>13</v>
      </c>
    </row>
    <row r="26" spans="10:11" ht="12.75">
      <c r="J26" t="s">
        <v>23</v>
      </c>
      <c r="K26" t="s">
        <v>25</v>
      </c>
    </row>
    <row r="27" spans="9:14" ht="12.75">
      <c r="I27" t="s">
        <v>10</v>
      </c>
      <c r="J27">
        <v>101</v>
      </c>
      <c r="K27">
        <v>250</v>
      </c>
      <c r="L27" t="s">
        <v>56</v>
      </c>
      <c r="N27" t="s">
        <v>48</v>
      </c>
    </row>
    <row r="28" spans="9:15" ht="12.75">
      <c r="I28" t="s">
        <v>24</v>
      </c>
      <c r="J28">
        <v>173</v>
      </c>
      <c r="K28">
        <v>500</v>
      </c>
      <c r="N28" t="s">
        <v>36</v>
      </c>
      <c r="O28">
        <f>((J22/2)^2)*PI()</f>
        <v>0.05853493971984843</v>
      </c>
    </row>
    <row r="29" spans="9:15" ht="12.75">
      <c r="I29" t="s">
        <v>12</v>
      </c>
      <c r="J29">
        <v>173</v>
      </c>
      <c r="K29">
        <v>500</v>
      </c>
      <c r="L29" t="s">
        <v>8</v>
      </c>
      <c r="N29" t="s">
        <v>38</v>
      </c>
      <c r="O29">
        <f>C32/O28</f>
        <v>527.0477920649319</v>
      </c>
    </row>
    <row r="30" spans="9:14" ht="12.75">
      <c r="I30" t="s">
        <v>39</v>
      </c>
      <c r="J30">
        <f>(N18/C34)</f>
        <v>0.3347368421052631</v>
      </c>
      <c r="K30" t="s">
        <v>41</v>
      </c>
      <c r="N30" t="s">
        <v>49</v>
      </c>
    </row>
    <row r="31" ht="12.75">
      <c r="L31" t="s">
        <v>57</v>
      </c>
    </row>
    <row r="32" spans="1:7" ht="12.75">
      <c r="A32" t="s">
        <v>14</v>
      </c>
      <c r="C32" s="2">
        <f>MAX(Data!B10:B500)</f>
        <v>30.850710738</v>
      </c>
      <c r="D32" t="s">
        <v>33</v>
      </c>
      <c r="E32" t="s">
        <v>8</v>
      </c>
      <c r="G32" t="s">
        <v>8</v>
      </c>
    </row>
    <row r="33" spans="1:7" ht="12.75">
      <c r="A33" t="s">
        <v>2</v>
      </c>
      <c r="C33" s="2">
        <f>AVERAGE(Data!B44:B329)</f>
        <v>16.5616357474993</v>
      </c>
      <c r="D33" t="s">
        <v>30</v>
      </c>
      <c r="F33" t="s">
        <v>8</v>
      </c>
      <c r="G33" t="s">
        <v>8</v>
      </c>
    </row>
    <row r="34" spans="1:4" ht="12.75">
      <c r="A34" t="s">
        <v>0</v>
      </c>
      <c r="C34" s="2">
        <f>(329-44)/240</f>
        <v>1.1875</v>
      </c>
      <c r="D34" t="s">
        <v>34</v>
      </c>
    </row>
    <row r="35" spans="1:6" ht="12.75">
      <c r="A35" t="s">
        <v>3</v>
      </c>
      <c r="C35" s="2">
        <f>((SUM(Data!B44:B329))/240)</f>
        <v>19.735949265769996</v>
      </c>
      <c r="D35" t="s">
        <v>4</v>
      </c>
      <c r="F35" t="s">
        <v>8</v>
      </c>
    </row>
    <row r="36" spans="3:9" ht="12.75">
      <c r="C36" s="2">
        <f>C35*4.448</f>
        <v>87.78550233414495</v>
      </c>
      <c r="D36" t="s">
        <v>5</v>
      </c>
      <c r="H36" t="s">
        <v>80</v>
      </c>
      <c r="I36" s="3"/>
    </row>
    <row r="37" spans="1:8" ht="12.75">
      <c r="A37" t="s">
        <v>6</v>
      </c>
      <c r="C37" s="1">
        <v>0.086</v>
      </c>
      <c r="D37" t="s">
        <v>54</v>
      </c>
      <c r="E37" t="s">
        <v>90</v>
      </c>
      <c r="H37" t="s">
        <v>89</v>
      </c>
    </row>
    <row r="38" spans="1:8" ht="12.75">
      <c r="A38" t="s">
        <v>8</v>
      </c>
      <c r="C38" s="3">
        <f>C37/453.54*1000</f>
        <v>0.18961943819729238</v>
      </c>
      <c r="D38" t="s">
        <v>9</v>
      </c>
      <c r="H38" t="s">
        <v>79</v>
      </c>
    </row>
    <row r="39" spans="1:8" ht="12.75">
      <c r="A39" t="s">
        <v>7</v>
      </c>
      <c r="C39" s="2">
        <f>(C36/C37)/9.8</f>
        <v>104.15935255593848</v>
      </c>
      <c r="D39" t="s">
        <v>1</v>
      </c>
      <c r="H39" t="s">
        <v>103</v>
      </c>
    </row>
    <row r="40" spans="8:12" ht="12.75">
      <c r="H40" t="s">
        <v>50</v>
      </c>
      <c r="I40" t="s">
        <v>27</v>
      </c>
      <c r="J40" t="s">
        <v>28</v>
      </c>
      <c r="K40" t="s">
        <v>29</v>
      </c>
      <c r="L40" t="s">
        <v>44</v>
      </c>
    </row>
    <row r="41" spans="1:9" ht="12.75">
      <c r="A41" s="4"/>
      <c r="H41">
        <v>0</v>
      </c>
      <c r="I41" s="3">
        <v>0.002</v>
      </c>
    </row>
    <row r="42" spans="8:12" ht="12.75">
      <c r="H42">
        <v>3.15</v>
      </c>
      <c r="I42" s="3">
        <v>0.197</v>
      </c>
      <c r="J42">
        <f aca="true" t="shared" si="0" ref="J42:J50">(I42)/H42</f>
        <v>0.06253968253968255</v>
      </c>
      <c r="K42">
        <f aca="true" t="shared" si="1" ref="K42:K50">1/J42</f>
        <v>15.989847715736039</v>
      </c>
      <c r="L42">
        <f>1/((I42)/H42)</f>
        <v>15.989847715736039</v>
      </c>
    </row>
    <row r="43" spans="8:12" ht="12.75">
      <c r="H43">
        <v>13.15</v>
      </c>
      <c r="I43" s="3">
        <v>0.815</v>
      </c>
      <c r="J43">
        <f t="shared" si="0"/>
        <v>0.061977186311787065</v>
      </c>
      <c r="K43">
        <f t="shared" si="1"/>
        <v>16.134969325153378</v>
      </c>
      <c r="L43">
        <f>1/((I43)/H43)</f>
        <v>16.134969325153378</v>
      </c>
    </row>
    <row r="44" spans="1:12" ht="12.75">
      <c r="A44" t="s">
        <v>32</v>
      </c>
      <c r="H44">
        <v>23.15</v>
      </c>
      <c r="I44" s="3">
        <v>1.42</v>
      </c>
      <c r="J44">
        <f t="shared" si="0"/>
        <v>0.061339092872570194</v>
      </c>
      <c r="K44">
        <f t="shared" si="1"/>
        <v>16.302816901408452</v>
      </c>
      <c r="L44">
        <f aca="true" t="shared" si="2" ref="L44:L49">1/((I45)/H44)</f>
        <v>11.932989690721648</v>
      </c>
    </row>
    <row r="45" spans="1:12" ht="12.75">
      <c r="A45" t="s">
        <v>35</v>
      </c>
      <c r="H45">
        <v>33.15</v>
      </c>
      <c r="I45" s="3">
        <v>1.94</v>
      </c>
      <c r="J45">
        <f t="shared" si="0"/>
        <v>0.05852187028657617</v>
      </c>
      <c r="K45">
        <f t="shared" si="1"/>
        <v>17.087628865979383</v>
      </c>
      <c r="L45">
        <f t="shared" si="2"/>
        <v>12.73041474654378</v>
      </c>
    </row>
    <row r="46" spans="8:12" ht="12.75">
      <c r="H46">
        <v>43.15</v>
      </c>
      <c r="I46" s="3">
        <v>2.604</v>
      </c>
      <c r="J46">
        <f t="shared" si="0"/>
        <v>0.0603476245654693</v>
      </c>
      <c r="K46">
        <f t="shared" si="1"/>
        <v>16.570660522273425</v>
      </c>
      <c r="L46">
        <f t="shared" si="2"/>
        <v>13.309685379395434</v>
      </c>
    </row>
    <row r="47" spans="1:12" ht="12.75">
      <c r="A47" t="s">
        <v>8</v>
      </c>
      <c r="G47" t="s">
        <v>8</v>
      </c>
      <c r="H47">
        <v>53.15</v>
      </c>
      <c r="I47" s="3">
        <v>3.242</v>
      </c>
      <c r="J47">
        <f t="shared" si="0"/>
        <v>0.060997177798682974</v>
      </c>
      <c r="K47">
        <f t="shared" si="1"/>
        <v>16.394201110425662</v>
      </c>
      <c r="L47">
        <f t="shared" si="2"/>
        <v>14.016350210970463</v>
      </c>
    </row>
    <row r="48" spans="8:12" ht="12.75">
      <c r="H48">
        <v>63.15</v>
      </c>
      <c r="I48" s="3">
        <v>3.792</v>
      </c>
      <c r="J48">
        <f t="shared" si="0"/>
        <v>0.06004750593824228</v>
      </c>
      <c r="K48">
        <f t="shared" si="1"/>
        <v>16.65348101265823</v>
      </c>
      <c r="L48">
        <f t="shared" si="2"/>
        <v>14.159192825112108</v>
      </c>
    </row>
    <row r="49" spans="8:12" ht="12.75">
      <c r="H49">
        <v>73.15</v>
      </c>
      <c r="I49" s="3">
        <v>4.46</v>
      </c>
      <c r="J49">
        <f t="shared" si="0"/>
        <v>0.060970608339029383</v>
      </c>
      <c r="K49">
        <f t="shared" si="1"/>
        <v>16.401345291479824</v>
      </c>
      <c r="L49" t="e">
        <f t="shared" si="2"/>
        <v>#DIV/0!</v>
      </c>
    </row>
    <row r="50" spans="1:12" ht="12.75">
      <c r="A50" t="s">
        <v>59</v>
      </c>
      <c r="H50">
        <v>83.15</v>
      </c>
      <c r="I50" s="3"/>
      <c r="J50">
        <f t="shared" si="0"/>
        <v>0</v>
      </c>
      <c r="K50" t="e">
        <f t="shared" si="1"/>
        <v>#DIV/0!</v>
      </c>
      <c r="L50" t="e">
        <f>1/((I50)/H50)</f>
        <v>#DIV/0!</v>
      </c>
    </row>
    <row r="51" spans="1:9" ht="12.75">
      <c r="A51" t="s">
        <v>60</v>
      </c>
      <c r="B51">
        <v>2.839</v>
      </c>
      <c r="C51" t="s">
        <v>63</v>
      </c>
      <c r="D51">
        <f>B52-B51</f>
        <v>1.5210000000000004</v>
      </c>
      <c r="E51" t="s">
        <v>64</v>
      </c>
      <c r="I51" s="3"/>
    </row>
    <row r="52" spans="1:12" ht="12.75">
      <c r="A52" t="s">
        <v>61</v>
      </c>
      <c r="B52">
        <v>4.36</v>
      </c>
      <c r="H52" t="s">
        <v>76</v>
      </c>
      <c r="I52" t="s">
        <v>8</v>
      </c>
      <c r="J52">
        <f>AVERAGE(J44:J50)</f>
        <v>0.051746268542938616</v>
      </c>
      <c r="K52">
        <f>AVERAGE(K42:K45)</f>
        <v>16.378815702069314</v>
      </c>
      <c r="L52">
        <f>AVERAGE(L42:L45)</f>
        <v>14.197055369538711</v>
      </c>
    </row>
    <row r="53" spans="1:11" ht="12.75">
      <c r="A53" t="s">
        <v>77</v>
      </c>
      <c r="B53">
        <v>4.36</v>
      </c>
      <c r="C53" t="s">
        <v>78</v>
      </c>
      <c r="D53">
        <f>B53-B52</f>
        <v>0</v>
      </c>
      <c r="E53" t="s">
        <v>64</v>
      </c>
      <c r="K53" t="s">
        <v>98</v>
      </c>
    </row>
    <row r="54" spans="1:8" ht="12.75">
      <c r="A54" t="s">
        <v>62</v>
      </c>
      <c r="B54">
        <v>6.519</v>
      </c>
      <c r="C54" t="s">
        <v>0</v>
      </c>
      <c r="D54">
        <f>B54-B52</f>
        <v>2.159</v>
      </c>
      <c r="E54" t="s">
        <v>64</v>
      </c>
      <c r="H54" t="s">
        <v>99</v>
      </c>
    </row>
    <row r="55" ht="12.75">
      <c r="H55" t="s">
        <v>100</v>
      </c>
    </row>
    <row r="56" ht="12.75">
      <c r="H56" t="s">
        <v>101</v>
      </c>
    </row>
    <row r="57" ht="12.75">
      <c r="H57" t="s">
        <v>102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47"/>
  <sheetViews>
    <sheetView workbookViewId="0" topLeftCell="A1">
      <selection activeCell="B10" sqref="B10:B379"/>
    </sheetView>
  </sheetViews>
  <sheetFormatPr defaultColWidth="9.140625" defaultRowHeight="12.75"/>
  <cols>
    <col min="2" max="2" width="11.140625" style="0" bestFit="1" customWidth="1"/>
  </cols>
  <sheetData>
    <row r="1" ht="12.75">
      <c r="A1" t="s">
        <v>86</v>
      </c>
    </row>
    <row r="2" ht="12.75">
      <c r="A2" t="s">
        <v>87</v>
      </c>
    </row>
    <row r="9" spans="1:5" ht="12.75">
      <c r="A9" t="s">
        <v>27</v>
      </c>
      <c r="B9" t="s">
        <v>31</v>
      </c>
      <c r="D9" t="s">
        <v>37</v>
      </c>
      <c r="E9" t="s">
        <v>43</v>
      </c>
    </row>
    <row r="10" spans="1:5" ht="12.75">
      <c r="A10" s="1">
        <v>0.0073242</v>
      </c>
      <c r="B10" s="1">
        <f>(A10*16.37882)-0.12</f>
        <v>-3.824655599998783E-05</v>
      </c>
      <c r="D10" s="2">
        <f>MAX(B10:B384)</f>
        <v>30.850710738</v>
      </c>
      <c r="E10">
        <f>D10/10</f>
        <v>3.0850710738</v>
      </c>
    </row>
    <row r="11" spans="1:2" ht="12.75">
      <c r="A11" s="1">
        <v>0.0073242</v>
      </c>
      <c r="B11" s="1">
        <f aca="true" t="shared" si="0" ref="B11:B74">(A11*16.37882)-0.12</f>
        <v>-3.824655599998783E-05</v>
      </c>
    </row>
    <row r="12" spans="1:2" ht="12.75">
      <c r="A12" s="1">
        <v>0.0073242</v>
      </c>
      <c r="B12" s="1">
        <f t="shared" si="0"/>
        <v>-3.824655599998783E-05</v>
      </c>
    </row>
    <row r="13" spans="1:4" ht="12.75">
      <c r="A13" s="1">
        <v>0.0073242</v>
      </c>
      <c r="B13" s="1">
        <f t="shared" si="0"/>
        <v>-3.824655599998783E-05</v>
      </c>
      <c r="D13" t="s">
        <v>8</v>
      </c>
    </row>
    <row r="14" spans="1:4" ht="12.75">
      <c r="A14" s="1">
        <v>0.0085449</v>
      </c>
      <c r="B14" s="1">
        <f t="shared" si="0"/>
        <v>0.019955379018000013</v>
      </c>
      <c r="D14" t="s">
        <v>8</v>
      </c>
    </row>
    <row r="15" spans="1:4" ht="12.75">
      <c r="A15" s="1">
        <v>0.0085449</v>
      </c>
      <c r="B15" s="1">
        <f t="shared" si="0"/>
        <v>0.019955379018000013</v>
      </c>
      <c r="D15" t="s">
        <v>8</v>
      </c>
    </row>
    <row r="16" spans="1:2" ht="12.75">
      <c r="A16" s="1">
        <v>0.0085449</v>
      </c>
      <c r="B16" s="1">
        <f t="shared" si="0"/>
        <v>0.019955379018000013</v>
      </c>
    </row>
    <row r="17" spans="1:2" ht="12.75">
      <c r="A17" s="1">
        <v>0.0097656</v>
      </c>
      <c r="B17" s="1">
        <f t="shared" si="0"/>
        <v>0.039949004592000015</v>
      </c>
    </row>
    <row r="18" spans="1:2" ht="12.75">
      <c r="A18" s="1">
        <v>0.0097656</v>
      </c>
      <c r="B18" s="1">
        <f t="shared" si="0"/>
        <v>0.039949004592000015</v>
      </c>
    </row>
    <row r="19" spans="1:2" ht="12.75">
      <c r="A19" s="1">
        <v>0.010986</v>
      </c>
      <c r="B19" s="1">
        <f t="shared" si="0"/>
        <v>0.05993771652000002</v>
      </c>
    </row>
    <row r="20" spans="1:2" ht="12.75">
      <c r="A20" s="1">
        <v>0.012207</v>
      </c>
      <c r="B20" s="1">
        <f t="shared" si="0"/>
        <v>0.07993625574000002</v>
      </c>
    </row>
    <row r="21" spans="1:2" ht="12.75">
      <c r="A21" s="1">
        <v>0.029297</v>
      </c>
      <c r="B21" s="1">
        <f t="shared" si="0"/>
        <v>0.35985028954000003</v>
      </c>
    </row>
    <row r="22" spans="1:2" ht="12.75">
      <c r="A22" s="1">
        <v>-0.0085449</v>
      </c>
      <c r="B22" s="1">
        <f t="shared" si="0"/>
        <v>-0.25995537901800003</v>
      </c>
    </row>
    <row r="23" spans="1:2" ht="12.75">
      <c r="A23" s="1">
        <v>0.03418</v>
      </c>
      <c r="B23" s="1">
        <f t="shared" si="0"/>
        <v>0.43982806760000004</v>
      </c>
    </row>
    <row r="24" spans="1:2" ht="12.75">
      <c r="A24" s="1">
        <v>-0.0061035</v>
      </c>
      <c r="B24" s="1">
        <f t="shared" si="0"/>
        <v>-0.21996812787</v>
      </c>
    </row>
    <row r="25" spans="1:2" ht="12.75">
      <c r="A25" s="1">
        <v>0.039063</v>
      </c>
      <c r="B25" s="1">
        <f t="shared" si="0"/>
        <v>0.5198058456600001</v>
      </c>
    </row>
    <row r="26" spans="1:2" ht="12.75">
      <c r="A26" s="1">
        <v>-0.0036621</v>
      </c>
      <c r="B26" s="1">
        <f t="shared" si="0"/>
        <v>-0.179980876722</v>
      </c>
    </row>
    <row r="27" spans="1:2" ht="12.75">
      <c r="A27" s="1">
        <v>0.037842</v>
      </c>
      <c r="B27" s="1">
        <f t="shared" si="0"/>
        <v>0.49980730644000004</v>
      </c>
    </row>
    <row r="28" spans="1:2" ht="12.75">
      <c r="A28" s="1">
        <v>0.013428</v>
      </c>
      <c r="B28" s="1">
        <f t="shared" si="0"/>
        <v>0.09993479496000002</v>
      </c>
    </row>
    <row r="29" spans="1:2" ht="12.75">
      <c r="A29" s="1">
        <v>0.03418</v>
      </c>
      <c r="B29" s="1">
        <f t="shared" si="0"/>
        <v>0.43982806760000004</v>
      </c>
    </row>
    <row r="30" spans="1:2" ht="12.75">
      <c r="A30" s="1">
        <v>0.037842</v>
      </c>
      <c r="B30" s="1">
        <f t="shared" si="0"/>
        <v>0.49980730644000004</v>
      </c>
    </row>
    <row r="31" spans="1:2" ht="12.75">
      <c r="A31" s="1">
        <v>0.040283</v>
      </c>
      <c r="B31" s="1">
        <f t="shared" si="0"/>
        <v>0.53978800606</v>
      </c>
    </row>
    <row r="32" spans="1:2" ht="12.75">
      <c r="A32" s="1">
        <v>0.05249</v>
      </c>
      <c r="B32" s="1">
        <f t="shared" si="0"/>
        <v>0.7397242618000001</v>
      </c>
    </row>
    <row r="33" spans="1:2" ht="12.75">
      <c r="A33" s="1">
        <v>0.059814</v>
      </c>
      <c r="B33" s="1">
        <f t="shared" si="0"/>
        <v>0.8596827394800001</v>
      </c>
    </row>
    <row r="34" spans="1:2" ht="12.75">
      <c r="A34" s="1">
        <v>0.080566</v>
      </c>
      <c r="B34" s="1">
        <f t="shared" si="0"/>
        <v>1.19957601212</v>
      </c>
    </row>
    <row r="35" spans="1:2" ht="12.75">
      <c r="A35" s="1">
        <v>0.092773</v>
      </c>
      <c r="B35" s="1">
        <f t="shared" si="0"/>
        <v>1.39951226786</v>
      </c>
    </row>
    <row r="36" spans="1:2" ht="12.75">
      <c r="A36" s="1">
        <v>0.092773</v>
      </c>
      <c r="B36" s="1">
        <f t="shared" si="0"/>
        <v>1.39951226786</v>
      </c>
    </row>
    <row r="37" spans="1:2" ht="12.75">
      <c r="A37" s="1">
        <v>0.13062</v>
      </c>
      <c r="B37" s="1">
        <f t="shared" si="0"/>
        <v>2.0194014684000003</v>
      </c>
    </row>
    <row r="38" spans="1:2" ht="12.75">
      <c r="A38" s="1">
        <v>0.12085</v>
      </c>
      <c r="B38" s="1">
        <f t="shared" si="0"/>
        <v>1.8593803970000002</v>
      </c>
    </row>
    <row r="39" spans="1:2" ht="12.75">
      <c r="A39" s="1">
        <v>0.15137</v>
      </c>
      <c r="B39" s="1">
        <f t="shared" si="0"/>
        <v>2.3592619834</v>
      </c>
    </row>
    <row r="40" spans="1:2" ht="12.75">
      <c r="A40" s="1">
        <v>0.16235</v>
      </c>
      <c r="B40" s="1">
        <f t="shared" si="0"/>
        <v>2.539101427</v>
      </c>
    </row>
    <row r="41" spans="1:2" ht="12.75">
      <c r="A41" s="1">
        <v>0.16602</v>
      </c>
      <c r="B41" s="1">
        <f t="shared" si="0"/>
        <v>2.5992116964000003</v>
      </c>
    </row>
    <row r="42" spans="1:2" ht="12.75">
      <c r="A42" s="1">
        <v>0.17212</v>
      </c>
      <c r="B42" s="1">
        <f t="shared" si="0"/>
        <v>2.6991224984</v>
      </c>
    </row>
    <row r="43" spans="1:2" ht="12.75">
      <c r="A43" s="1">
        <v>0.19287</v>
      </c>
      <c r="B43" s="1">
        <f t="shared" si="0"/>
        <v>3.0389830134</v>
      </c>
    </row>
    <row r="44" spans="1:3" ht="12.75">
      <c r="A44" s="1">
        <v>0.21729</v>
      </c>
      <c r="B44" s="1">
        <f t="shared" si="0"/>
        <v>3.4389537978000004</v>
      </c>
      <c r="C44" t="s">
        <v>52</v>
      </c>
    </row>
    <row r="45" spans="1:2" ht="12.75">
      <c r="A45" s="1">
        <v>0.23315</v>
      </c>
      <c r="B45" s="1">
        <f t="shared" si="0"/>
        <v>3.698721883</v>
      </c>
    </row>
    <row r="46" spans="1:2" ht="12.75">
      <c r="A46" s="1">
        <v>0.25269</v>
      </c>
      <c r="B46" s="1">
        <f t="shared" si="0"/>
        <v>4.0187640258</v>
      </c>
    </row>
    <row r="47" spans="1:2" ht="12.75">
      <c r="A47" s="1">
        <v>0.26611</v>
      </c>
      <c r="B47" s="1">
        <f t="shared" si="0"/>
        <v>4.2385677902</v>
      </c>
    </row>
    <row r="48" spans="1:2" ht="12.75">
      <c r="A48" s="1">
        <v>0.27954</v>
      </c>
      <c r="B48" s="1">
        <f t="shared" si="0"/>
        <v>4.4585353428</v>
      </c>
    </row>
    <row r="49" spans="1:2" ht="12.75">
      <c r="A49" s="1">
        <v>0.28564</v>
      </c>
      <c r="B49" s="1">
        <f t="shared" si="0"/>
        <v>4.5584461448</v>
      </c>
    </row>
    <row r="50" spans="1:2" ht="12.75">
      <c r="A50" s="1">
        <v>0.29297</v>
      </c>
      <c r="B50" s="1">
        <f t="shared" si="0"/>
        <v>4.6785028954</v>
      </c>
    </row>
    <row r="51" spans="1:2" ht="12.75">
      <c r="A51" s="1">
        <v>0.30029</v>
      </c>
      <c r="B51" s="1">
        <f t="shared" si="0"/>
        <v>4.7983958578</v>
      </c>
    </row>
    <row r="52" spans="1:2" ht="12.75">
      <c r="A52" s="1">
        <v>0.30518</v>
      </c>
      <c r="B52" s="1">
        <f t="shared" si="0"/>
        <v>4.878488287600001</v>
      </c>
    </row>
    <row r="53" spans="1:2" ht="12.75">
      <c r="A53" s="1">
        <v>0.30762</v>
      </c>
      <c r="B53" s="1">
        <f t="shared" si="0"/>
        <v>4.9184526084</v>
      </c>
    </row>
    <row r="54" spans="1:2" ht="12.75">
      <c r="A54" s="1">
        <v>0.31128</v>
      </c>
      <c r="B54" s="1">
        <f t="shared" si="0"/>
        <v>4.9783990896</v>
      </c>
    </row>
    <row r="55" spans="1:2" ht="12.75">
      <c r="A55" s="1">
        <v>0.31738</v>
      </c>
      <c r="B55" s="1">
        <f t="shared" si="0"/>
        <v>5.0783098916</v>
      </c>
    </row>
    <row r="56" spans="1:2" ht="12.75">
      <c r="A56" s="1">
        <v>0.31982</v>
      </c>
      <c r="B56" s="1">
        <f t="shared" si="0"/>
        <v>5.1182742124</v>
      </c>
    </row>
    <row r="57" spans="1:2" ht="12.75">
      <c r="A57" s="1">
        <v>0.32471</v>
      </c>
      <c r="B57" s="1">
        <f t="shared" si="0"/>
        <v>5.1983666422</v>
      </c>
    </row>
    <row r="58" spans="1:2" ht="12.75">
      <c r="A58" s="1">
        <v>0.32593</v>
      </c>
      <c r="B58" s="1">
        <f t="shared" si="0"/>
        <v>5.2183488026000004</v>
      </c>
    </row>
    <row r="59" spans="1:2" ht="12.75">
      <c r="A59" s="1">
        <v>0.32593</v>
      </c>
      <c r="B59" s="1">
        <f t="shared" si="0"/>
        <v>5.2183488026000004</v>
      </c>
    </row>
    <row r="60" spans="1:2" ht="12.75">
      <c r="A60" s="1">
        <v>0.33203</v>
      </c>
      <c r="B60" s="1">
        <f t="shared" si="0"/>
        <v>5.3182596046</v>
      </c>
    </row>
    <row r="61" spans="1:2" ht="12.75">
      <c r="A61" s="1">
        <v>0.33813</v>
      </c>
      <c r="B61" s="1">
        <f t="shared" si="0"/>
        <v>5.4181704066</v>
      </c>
    </row>
    <row r="62" spans="1:2" ht="12.75">
      <c r="A62" s="1">
        <v>0.33936</v>
      </c>
      <c r="B62" s="1">
        <f t="shared" si="0"/>
        <v>5.4383163552000005</v>
      </c>
    </row>
    <row r="63" spans="1:2" ht="12.75">
      <c r="A63" s="1">
        <v>0.3418</v>
      </c>
      <c r="B63" s="1">
        <f t="shared" si="0"/>
        <v>5.478280676</v>
      </c>
    </row>
    <row r="64" spans="1:2" ht="12.75">
      <c r="A64" s="1">
        <v>0.34424</v>
      </c>
      <c r="B64" s="1">
        <f t="shared" si="0"/>
        <v>5.5182449968</v>
      </c>
    </row>
    <row r="65" spans="1:2" ht="12.75">
      <c r="A65" s="1">
        <v>0.35278</v>
      </c>
      <c r="B65" s="1">
        <f t="shared" si="0"/>
        <v>5.6581201196</v>
      </c>
    </row>
    <row r="66" spans="1:2" ht="12.75">
      <c r="A66" s="1">
        <v>0.35278</v>
      </c>
      <c r="B66" s="1">
        <f t="shared" si="0"/>
        <v>5.6581201196</v>
      </c>
    </row>
    <row r="67" spans="1:2" ht="12.75">
      <c r="A67" s="1">
        <v>0.35767</v>
      </c>
      <c r="B67" s="1">
        <f t="shared" si="0"/>
        <v>5.7382125494</v>
      </c>
    </row>
    <row r="68" spans="1:2" ht="12.75">
      <c r="A68" s="1">
        <v>0.36133</v>
      </c>
      <c r="B68" s="1">
        <f t="shared" si="0"/>
        <v>5.7981590306</v>
      </c>
    </row>
    <row r="69" spans="1:2" ht="12.75">
      <c r="A69" s="1">
        <v>0.36255</v>
      </c>
      <c r="B69" s="1">
        <f t="shared" si="0"/>
        <v>5.818141191</v>
      </c>
    </row>
    <row r="70" spans="1:2" ht="12.75">
      <c r="A70" s="1">
        <v>0.36865</v>
      </c>
      <c r="B70" s="1">
        <f t="shared" si="0"/>
        <v>5.918051993</v>
      </c>
    </row>
    <row r="71" spans="1:2" ht="12.75">
      <c r="A71" s="1">
        <v>0.36987</v>
      </c>
      <c r="B71" s="1">
        <f t="shared" si="0"/>
        <v>5.9380341534</v>
      </c>
    </row>
    <row r="72" spans="1:2" ht="12.75">
      <c r="A72" s="1">
        <v>0.37231</v>
      </c>
      <c r="B72" s="1">
        <f t="shared" si="0"/>
        <v>5.9779984742</v>
      </c>
    </row>
    <row r="73" spans="1:2" ht="12.75">
      <c r="A73" s="1">
        <v>0.3772</v>
      </c>
      <c r="B73" s="1">
        <f t="shared" si="0"/>
        <v>6.058090904</v>
      </c>
    </row>
    <row r="74" spans="1:2" ht="12.75">
      <c r="A74" s="1">
        <v>0.38208</v>
      </c>
      <c r="B74" s="1">
        <f t="shared" si="0"/>
        <v>6.1380195456</v>
      </c>
    </row>
    <row r="75" spans="1:2" ht="12.75">
      <c r="A75" s="1">
        <v>0.3833</v>
      </c>
      <c r="B75" s="1">
        <f aca="true" t="shared" si="1" ref="B75:B138">(A75*16.37882)-0.12</f>
        <v>6.158001706</v>
      </c>
    </row>
    <row r="76" spans="1:2" ht="12.75">
      <c r="A76" s="1">
        <v>0.38452</v>
      </c>
      <c r="B76" s="1">
        <f t="shared" si="1"/>
        <v>6.1779838664</v>
      </c>
    </row>
    <row r="77" spans="1:2" ht="12.75">
      <c r="A77" s="1">
        <v>0.39063</v>
      </c>
      <c r="B77" s="1">
        <f t="shared" si="1"/>
        <v>6.2780584566</v>
      </c>
    </row>
    <row r="78" spans="1:2" ht="12.75">
      <c r="A78" s="1">
        <v>0.39795</v>
      </c>
      <c r="B78" s="1">
        <f t="shared" si="1"/>
        <v>6.397951419000001</v>
      </c>
    </row>
    <row r="79" spans="1:2" ht="12.75">
      <c r="A79" s="1">
        <v>0.40039</v>
      </c>
      <c r="B79" s="1">
        <f t="shared" si="1"/>
        <v>6.437915739800001</v>
      </c>
    </row>
    <row r="80" spans="1:2" ht="12.75">
      <c r="A80" s="1">
        <v>0.40527</v>
      </c>
      <c r="B80" s="1">
        <f t="shared" si="1"/>
        <v>6.517844381400001</v>
      </c>
    </row>
    <row r="81" spans="1:2" ht="12.75">
      <c r="A81" s="1">
        <v>0.40894</v>
      </c>
      <c r="B81" s="1">
        <f t="shared" si="1"/>
        <v>6.577954650800001</v>
      </c>
    </row>
    <row r="82" spans="1:2" ht="12.75">
      <c r="A82" s="1">
        <v>0.41504</v>
      </c>
      <c r="B82" s="1">
        <f t="shared" si="1"/>
        <v>6.677865452800001</v>
      </c>
    </row>
    <row r="83" spans="1:2" ht="12.75">
      <c r="A83" s="1">
        <v>0.42114</v>
      </c>
      <c r="B83" s="1">
        <f t="shared" si="1"/>
        <v>6.777776254800001</v>
      </c>
    </row>
    <row r="84" spans="1:2" ht="12.75">
      <c r="A84" s="1">
        <v>0.4248</v>
      </c>
      <c r="B84" s="1">
        <f t="shared" si="1"/>
        <v>6.837722736000001</v>
      </c>
    </row>
    <row r="85" spans="1:2" ht="12.75">
      <c r="A85" s="1">
        <v>0.42847</v>
      </c>
      <c r="B85" s="1">
        <f t="shared" si="1"/>
        <v>6.897833005400001</v>
      </c>
    </row>
    <row r="86" spans="1:2" ht="12.75">
      <c r="A86" s="1">
        <v>0.43335</v>
      </c>
      <c r="B86" s="1">
        <f t="shared" si="1"/>
        <v>6.977761647</v>
      </c>
    </row>
    <row r="87" spans="1:2" ht="12.75">
      <c r="A87" s="1">
        <v>0.43701</v>
      </c>
      <c r="B87" s="1">
        <f t="shared" si="1"/>
        <v>7.0377081282</v>
      </c>
    </row>
    <row r="88" spans="1:2" ht="12.75">
      <c r="A88" s="1">
        <v>0.43823</v>
      </c>
      <c r="B88" s="1">
        <f t="shared" si="1"/>
        <v>7.057690288600001</v>
      </c>
    </row>
    <row r="89" spans="1:2" ht="12.75">
      <c r="A89" s="1">
        <v>0.44556</v>
      </c>
      <c r="B89" s="1">
        <f t="shared" si="1"/>
        <v>7.177747039200001</v>
      </c>
    </row>
    <row r="90" spans="1:2" ht="12.75">
      <c r="A90" s="1">
        <v>0.44678</v>
      </c>
      <c r="B90" s="1">
        <f t="shared" si="1"/>
        <v>7.1977291996</v>
      </c>
    </row>
    <row r="91" spans="1:2" ht="12.75">
      <c r="A91" s="1">
        <v>0.44922</v>
      </c>
      <c r="B91" s="1">
        <f t="shared" si="1"/>
        <v>7.237693520400001</v>
      </c>
    </row>
    <row r="92" spans="1:2" ht="12.75">
      <c r="A92" s="1">
        <v>0.45166</v>
      </c>
      <c r="B92" s="1">
        <f t="shared" si="1"/>
        <v>7.277657841200001</v>
      </c>
    </row>
    <row r="93" spans="1:2" ht="12.75">
      <c r="A93" s="1">
        <v>0.45776</v>
      </c>
      <c r="B93" s="1">
        <f t="shared" si="1"/>
        <v>7.3775686432</v>
      </c>
    </row>
    <row r="94" spans="1:2" ht="12.75">
      <c r="A94" s="1">
        <v>0.46265</v>
      </c>
      <c r="B94" s="1">
        <f t="shared" si="1"/>
        <v>7.457661073000001</v>
      </c>
    </row>
    <row r="95" spans="1:2" ht="12.75">
      <c r="A95" s="1">
        <v>0.46997</v>
      </c>
      <c r="B95" s="1">
        <f t="shared" si="1"/>
        <v>7.5775540354</v>
      </c>
    </row>
    <row r="96" spans="1:2" ht="12.75">
      <c r="A96" s="1">
        <v>0.47607</v>
      </c>
      <c r="B96" s="1">
        <f t="shared" si="1"/>
        <v>7.6774648374000005</v>
      </c>
    </row>
    <row r="97" spans="1:2" ht="12.75">
      <c r="A97" s="1">
        <v>0.47974</v>
      </c>
      <c r="B97" s="1">
        <f t="shared" si="1"/>
        <v>7.7375751068000005</v>
      </c>
    </row>
    <row r="98" spans="1:2" ht="12.75">
      <c r="A98" s="1">
        <v>0.48584</v>
      </c>
      <c r="B98" s="1">
        <f t="shared" si="1"/>
        <v>7.837485908800001</v>
      </c>
    </row>
    <row r="99" spans="1:2" ht="12.75">
      <c r="A99" s="1">
        <v>0.49438</v>
      </c>
      <c r="B99" s="1">
        <f t="shared" si="1"/>
        <v>7.9773610316</v>
      </c>
    </row>
    <row r="100" spans="1:2" ht="12.75">
      <c r="A100" s="1">
        <v>0.49561</v>
      </c>
      <c r="B100" s="1">
        <f t="shared" si="1"/>
        <v>7.9975069802</v>
      </c>
    </row>
    <row r="101" spans="1:2" ht="12.75">
      <c r="A101" s="1">
        <v>0.49927</v>
      </c>
      <c r="B101" s="1">
        <f t="shared" si="1"/>
        <v>8.057453461400002</v>
      </c>
    </row>
    <row r="102" spans="1:2" ht="12.75">
      <c r="A102" s="1">
        <v>0.50049</v>
      </c>
      <c r="B102" s="1">
        <f t="shared" si="1"/>
        <v>8.077435621800001</v>
      </c>
    </row>
    <row r="103" spans="1:2" ht="12.75">
      <c r="A103" s="1">
        <v>0.50415</v>
      </c>
      <c r="B103" s="1">
        <f t="shared" si="1"/>
        <v>8.137382103000002</v>
      </c>
    </row>
    <row r="104" spans="1:2" ht="12.75">
      <c r="A104" s="1">
        <v>0.5127</v>
      </c>
      <c r="B104" s="1">
        <f t="shared" si="1"/>
        <v>8.277421014000002</v>
      </c>
    </row>
    <row r="105" spans="1:2" ht="12.75">
      <c r="A105" s="1">
        <v>0.52246</v>
      </c>
      <c r="B105" s="1">
        <f t="shared" si="1"/>
        <v>8.437278297200002</v>
      </c>
    </row>
    <row r="106" spans="1:2" ht="12.75">
      <c r="A106" s="1">
        <v>0.52856</v>
      </c>
      <c r="B106" s="1">
        <f t="shared" si="1"/>
        <v>8.537189099200003</v>
      </c>
    </row>
    <row r="107" spans="1:2" ht="12.75">
      <c r="A107" s="1">
        <v>0.53833</v>
      </c>
      <c r="B107" s="1">
        <f t="shared" si="1"/>
        <v>8.697210170600002</v>
      </c>
    </row>
    <row r="108" spans="1:2" ht="12.75">
      <c r="A108" s="1">
        <v>0.54077</v>
      </c>
      <c r="B108" s="1">
        <f t="shared" si="1"/>
        <v>8.737174491400001</v>
      </c>
    </row>
    <row r="109" spans="1:2" ht="12.75">
      <c r="A109" s="1">
        <v>0.54932</v>
      </c>
      <c r="B109" s="1">
        <f t="shared" si="1"/>
        <v>8.877213402400002</v>
      </c>
    </row>
    <row r="110" spans="1:2" ht="12.75">
      <c r="A110" s="1">
        <v>0.55542</v>
      </c>
      <c r="B110" s="1">
        <f t="shared" si="1"/>
        <v>8.977124204400003</v>
      </c>
    </row>
    <row r="111" spans="1:2" ht="12.75">
      <c r="A111" s="1">
        <v>0.55908</v>
      </c>
      <c r="B111" s="1">
        <f t="shared" si="1"/>
        <v>9.037070685600002</v>
      </c>
    </row>
    <row r="112" spans="1:2" ht="12.75">
      <c r="A112" s="1">
        <v>0.55908</v>
      </c>
      <c r="B112" s="1">
        <f t="shared" si="1"/>
        <v>9.037070685600002</v>
      </c>
    </row>
    <row r="113" spans="1:2" ht="12.75">
      <c r="A113" s="1">
        <v>0.56763</v>
      </c>
      <c r="B113" s="1">
        <f t="shared" si="1"/>
        <v>9.177109596600001</v>
      </c>
    </row>
    <row r="114" spans="1:2" ht="12.75">
      <c r="A114" s="1">
        <v>0.56763</v>
      </c>
      <c r="B114" s="1">
        <f t="shared" si="1"/>
        <v>9.177109596600001</v>
      </c>
    </row>
    <row r="115" spans="1:2" ht="12.75">
      <c r="A115" s="1">
        <v>0.56885</v>
      </c>
      <c r="B115" s="1">
        <f t="shared" si="1"/>
        <v>9.197091757</v>
      </c>
    </row>
    <row r="116" spans="1:2" ht="12.75">
      <c r="A116" s="1">
        <v>0.57983</v>
      </c>
      <c r="B116" s="1">
        <f t="shared" si="1"/>
        <v>9.376931200600001</v>
      </c>
    </row>
    <row r="117" spans="1:2" ht="12.75">
      <c r="A117" s="1">
        <v>0.58472</v>
      </c>
      <c r="B117" s="1">
        <f t="shared" si="1"/>
        <v>9.457023630400002</v>
      </c>
    </row>
    <row r="118" spans="1:2" ht="12.75">
      <c r="A118" s="1">
        <v>0.59204</v>
      </c>
      <c r="B118" s="1">
        <f t="shared" si="1"/>
        <v>9.576916592800002</v>
      </c>
    </row>
    <row r="119" spans="1:2" ht="12.75">
      <c r="A119" s="1">
        <v>0.59814</v>
      </c>
      <c r="B119" s="1">
        <f t="shared" si="1"/>
        <v>9.676827394800002</v>
      </c>
    </row>
    <row r="120" spans="1:2" ht="12.75">
      <c r="A120" s="1">
        <v>0.60425</v>
      </c>
      <c r="B120" s="1">
        <f t="shared" si="1"/>
        <v>9.776901985</v>
      </c>
    </row>
    <row r="121" spans="1:2" ht="12.75">
      <c r="A121" s="1">
        <v>0.60303</v>
      </c>
      <c r="B121" s="1">
        <f t="shared" si="1"/>
        <v>9.7569198246</v>
      </c>
    </row>
    <row r="122" spans="1:2" ht="12.75">
      <c r="A122" s="1">
        <v>0.60913</v>
      </c>
      <c r="B122" s="1">
        <f t="shared" si="1"/>
        <v>9.8568306266</v>
      </c>
    </row>
    <row r="123" spans="1:2" ht="12.75">
      <c r="A123" s="1">
        <v>0.61401</v>
      </c>
      <c r="B123" s="1">
        <f t="shared" si="1"/>
        <v>9.936759268200001</v>
      </c>
    </row>
    <row r="124" spans="1:2" ht="12.75">
      <c r="A124" s="1">
        <v>0.61646</v>
      </c>
      <c r="B124" s="1">
        <f t="shared" si="1"/>
        <v>9.976887377200002</v>
      </c>
    </row>
    <row r="125" spans="1:2" ht="12.75">
      <c r="A125" s="1">
        <v>0.61523</v>
      </c>
      <c r="B125" s="1">
        <f t="shared" si="1"/>
        <v>9.956741428600003</v>
      </c>
    </row>
    <row r="126" spans="1:2" ht="12.75">
      <c r="A126" s="1">
        <v>0.62134</v>
      </c>
      <c r="B126" s="1">
        <f t="shared" si="1"/>
        <v>10.056816018800001</v>
      </c>
    </row>
    <row r="127" spans="1:2" ht="12.75">
      <c r="A127" s="1">
        <v>0.625</v>
      </c>
      <c r="B127" s="1">
        <f t="shared" si="1"/>
        <v>10.116762500000002</v>
      </c>
    </row>
    <row r="128" spans="1:2" ht="12.75">
      <c r="A128" s="1">
        <v>0.625</v>
      </c>
      <c r="B128" s="1">
        <f t="shared" si="1"/>
        <v>10.116762500000002</v>
      </c>
    </row>
    <row r="129" spans="1:2" ht="12.75">
      <c r="A129" s="1">
        <v>0.62744</v>
      </c>
      <c r="B129" s="1">
        <f t="shared" si="1"/>
        <v>10.156726820800001</v>
      </c>
    </row>
    <row r="130" spans="1:2" ht="12.75">
      <c r="A130" s="1">
        <v>0.63599</v>
      </c>
      <c r="B130" s="1">
        <f t="shared" si="1"/>
        <v>10.296765731800003</v>
      </c>
    </row>
    <row r="131" spans="1:2" ht="12.75">
      <c r="A131" s="1">
        <v>0.64209</v>
      </c>
      <c r="B131" s="1">
        <f t="shared" si="1"/>
        <v>10.396676533800003</v>
      </c>
    </row>
    <row r="132" spans="1:2" ht="12.75">
      <c r="A132" s="1">
        <v>0.64453</v>
      </c>
      <c r="B132" s="1">
        <f t="shared" si="1"/>
        <v>10.436640854600002</v>
      </c>
    </row>
    <row r="133" spans="1:2" ht="12.75">
      <c r="A133" s="1">
        <v>0.64697</v>
      </c>
      <c r="B133" s="1">
        <f t="shared" si="1"/>
        <v>10.476605175400001</v>
      </c>
    </row>
    <row r="134" spans="1:2" ht="12.75">
      <c r="A134" s="1">
        <v>0.64941</v>
      </c>
      <c r="B134" s="1">
        <f t="shared" si="1"/>
        <v>10.516569496200002</v>
      </c>
    </row>
    <row r="135" spans="1:2" ht="12.75">
      <c r="A135" s="1">
        <v>0.6543</v>
      </c>
      <c r="B135" s="1">
        <f t="shared" si="1"/>
        <v>10.596661926000001</v>
      </c>
    </row>
    <row r="136" spans="1:2" ht="12.75">
      <c r="A136" s="1">
        <v>0.66162</v>
      </c>
      <c r="B136" s="1">
        <f t="shared" si="1"/>
        <v>10.716554888400001</v>
      </c>
    </row>
    <row r="137" spans="1:2" ht="12.75">
      <c r="A137" s="1">
        <v>0.67017</v>
      </c>
      <c r="B137" s="1">
        <f t="shared" si="1"/>
        <v>10.856593799400002</v>
      </c>
    </row>
    <row r="138" spans="1:2" ht="12.75">
      <c r="A138" s="1">
        <v>0.67505</v>
      </c>
      <c r="B138" s="1">
        <f t="shared" si="1"/>
        <v>10.936522441000003</v>
      </c>
    </row>
    <row r="139" spans="1:2" ht="12.75">
      <c r="A139" s="1">
        <v>0.67627</v>
      </c>
      <c r="B139" s="1">
        <f aca="true" t="shared" si="2" ref="B139:B202">(A139*16.37882)-0.12</f>
        <v>10.956504601400002</v>
      </c>
    </row>
    <row r="140" spans="1:2" ht="12.75">
      <c r="A140" s="1">
        <v>0.68115</v>
      </c>
      <c r="B140" s="1">
        <f t="shared" si="2"/>
        <v>11.036433243000001</v>
      </c>
    </row>
    <row r="141" spans="1:2" ht="12.75">
      <c r="A141" s="1">
        <v>0.68481</v>
      </c>
      <c r="B141" s="1">
        <f t="shared" si="2"/>
        <v>11.096379724200002</v>
      </c>
    </row>
    <row r="142" spans="1:2" ht="12.75">
      <c r="A142" s="1">
        <v>0.6897</v>
      </c>
      <c r="B142" s="1">
        <f t="shared" si="2"/>
        <v>11.176472154</v>
      </c>
    </row>
    <row r="143" spans="1:2" ht="12.75">
      <c r="A143" s="1">
        <v>0.69824</v>
      </c>
      <c r="B143" s="1">
        <f t="shared" si="2"/>
        <v>11.3163472768</v>
      </c>
    </row>
    <row r="144" spans="1:2" ht="12.75">
      <c r="A144" s="1">
        <v>0.71655</v>
      </c>
      <c r="B144" s="1">
        <f t="shared" si="2"/>
        <v>11.616243471000002</v>
      </c>
    </row>
    <row r="145" spans="1:2" ht="12.75">
      <c r="A145" s="1">
        <v>0.7312</v>
      </c>
      <c r="B145" s="1">
        <f t="shared" si="2"/>
        <v>11.856193184</v>
      </c>
    </row>
    <row r="146" spans="1:2" ht="12.75">
      <c r="A146" s="1">
        <v>0.73975</v>
      </c>
      <c r="B146" s="1">
        <f t="shared" si="2"/>
        <v>11.996232095000002</v>
      </c>
    </row>
    <row r="147" spans="1:2" ht="12.75">
      <c r="A147" s="1">
        <v>0.74829</v>
      </c>
      <c r="B147" s="1">
        <f t="shared" si="2"/>
        <v>12.136107217800001</v>
      </c>
    </row>
    <row r="148" spans="1:2" ht="12.75">
      <c r="A148" s="1">
        <v>0.75928</v>
      </c>
      <c r="B148" s="1">
        <f t="shared" si="2"/>
        <v>12.3161104496</v>
      </c>
    </row>
    <row r="149" spans="1:2" ht="12.75">
      <c r="A149" s="1">
        <v>0.77271</v>
      </c>
      <c r="B149" s="1">
        <f t="shared" si="2"/>
        <v>12.536078002200002</v>
      </c>
    </row>
    <row r="150" spans="1:2" ht="12.75">
      <c r="A150" s="1">
        <v>0.77881</v>
      </c>
      <c r="B150" s="1">
        <f t="shared" si="2"/>
        <v>12.635988804200002</v>
      </c>
    </row>
    <row r="151" spans="1:2" ht="12.75">
      <c r="A151" s="1">
        <v>0.78369</v>
      </c>
      <c r="B151" s="1">
        <f t="shared" si="2"/>
        <v>12.715917445800002</v>
      </c>
    </row>
    <row r="152" spans="1:2" ht="12.75">
      <c r="A152" s="1">
        <v>0.79712</v>
      </c>
      <c r="B152" s="1">
        <f t="shared" si="2"/>
        <v>12.935884998400002</v>
      </c>
    </row>
    <row r="153" spans="1:2" ht="12.75">
      <c r="A153" s="1">
        <v>0.80444</v>
      </c>
      <c r="B153" s="1">
        <f t="shared" si="2"/>
        <v>13.055777960800002</v>
      </c>
    </row>
    <row r="154" spans="1:2" ht="12.75">
      <c r="A154" s="1">
        <v>0.81787</v>
      </c>
      <c r="B154" s="1">
        <f t="shared" si="2"/>
        <v>13.275745513400002</v>
      </c>
    </row>
    <row r="155" spans="1:2" ht="12.75">
      <c r="A155" s="1">
        <v>0.83374</v>
      </c>
      <c r="B155" s="1">
        <f t="shared" si="2"/>
        <v>13.535677386800002</v>
      </c>
    </row>
    <row r="156" spans="1:2" ht="12.75">
      <c r="A156" s="1">
        <v>0.84961</v>
      </c>
      <c r="B156" s="1">
        <f t="shared" si="2"/>
        <v>13.795609260200001</v>
      </c>
    </row>
    <row r="157" spans="1:2" ht="12.75">
      <c r="A157" s="1">
        <v>0.85327</v>
      </c>
      <c r="B157" s="1">
        <f t="shared" si="2"/>
        <v>13.855555741400002</v>
      </c>
    </row>
    <row r="158" spans="1:2" ht="12.75">
      <c r="A158" s="1">
        <v>0.85083</v>
      </c>
      <c r="B158" s="1">
        <f t="shared" si="2"/>
        <v>13.8155914206</v>
      </c>
    </row>
    <row r="159" spans="1:2" ht="12.75">
      <c r="A159" s="1">
        <v>0.85205</v>
      </c>
      <c r="B159" s="1">
        <f t="shared" si="2"/>
        <v>13.835573581000002</v>
      </c>
    </row>
    <row r="160" spans="1:2" ht="12.75">
      <c r="A160" s="1">
        <v>0.85327</v>
      </c>
      <c r="B160" s="1">
        <f t="shared" si="2"/>
        <v>13.855555741400002</v>
      </c>
    </row>
    <row r="161" spans="1:2" ht="12.75">
      <c r="A161" s="1">
        <v>0.85449</v>
      </c>
      <c r="B161" s="1">
        <f t="shared" si="2"/>
        <v>13.875537901800001</v>
      </c>
    </row>
    <row r="162" spans="1:2" ht="12.75">
      <c r="A162" s="1">
        <v>0.86182</v>
      </c>
      <c r="B162" s="1">
        <f t="shared" si="2"/>
        <v>13.995594652400003</v>
      </c>
    </row>
    <row r="163" spans="1:2" ht="12.75">
      <c r="A163" s="1">
        <v>0.86792</v>
      </c>
      <c r="B163" s="1">
        <f t="shared" si="2"/>
        <v>14.095505454400001</v>
      </c>
    </row>
    <row r="164" spans="1:2" ht="12.75">
      <c r="A164" s="1">
        <v>0.88013</v>
      </c>
      <c r="B164" s="1">
        <f t="shared" si="2"/>
        <v>14.295490846600002</v>
      </c>
    </row>
    <row r="165" spans="1:2" ht="12.75">
      <c r="A165" s="1">
        <v>0.88867</v>
      </c>
      <c r="B165" s="1">
        <f t="shared" si="2"/>
        <v>14.435365969400001</v>
      </c>
    </row>
    <row r="166" spans="1:2" ht="12.75">
      <c r="A166" s="1">
        <v>0.90454</v>
      </c>
      <c r="B166" s="1">
        <f t="shared" si="2"/>
        <v>14.695297842800002</v>
      </c>
    </row>
    <row r="167" spans="1:2" ht="12.75">
      <c r="A167" s="1">
        <v>0.9082</v>
      </c>
      <c r="B167" s="1">
        <f t="shared" si="2"/>
        <v>14.755244324000001</v>
      </c>
    </row>
    <row r="168" spans="1:2" ht="12.75">
      <c r="A168" s="1">
        <v>0.92407</v>
      </c>
      <c r="B168" s="1">
        <f t="shared" si="2"/>
        <v>15.0151761974</v>
      </c>
    </row>
    <row r="169" spans="1:2" ht="12.75">
      <c r="A169" s="1">
        <v>0.96924</v>
      </c>
      <c r="B169" s="1">
        <f t="shared" si="2"/>
        <v>15.755007496800001</v>
      </c>
    </row>
    <row r="170" spans="1:2" ht="12.75">
      <c r="A170" s="1">
        <v>0.95215</v>
      </c>
      <c r="B170" s="1">
        <f t="shared" si="2"/>
        <v>15.475093463000002</v>
      </c>
    </row>
    <row r="171" spans="1:2" ht="12.75">
      <c r="A171" s="1">
        <v>0.95459</v>
      </c>
      <c r="B171" s="1">
        <f t="shared" si="2"/>
        <v>15.515057783800003</v>
      </c>
    </row>
    <row r="172" spans="1:2" ht="12.75">
      <c r="A172" s="1">
        <v>0.9668</v>
      </c>
      <c r="B172" s="1">
        <f t="shared" si="2"/>
        <v>15.715043176000002</v>
      </c>
    </row>
    <row r="173" spans="1:2" ht="12.75">
      <c r="A173" s="1">
        <v>0.96558</v>
      </c>
      <c r="B173" s="1">
        <f t="shared" si="2"/>
        <v>15.695061015600002</v>
      </c>
    </row>
    <row r="174" spans="1:2" ht="12.75">
      <c r="A174" s="1">
        <v>0.96924</v>
      </c>
      <c r="B174" s="1">
        <f t="shared" si="2"/>
        <v>15.755007496800001</v>
      </c>
    </row>
    <row r="175" spans="1:2" ht="12.75">
      <c r="A175" s="1">
        <v>0.97168</v>
      </c>
      <c r="B175" s="1">
        <f t="shared" si="2"/>
        <v>15.794971817600002</v>
      </c>
    </row>
    <row r="176" spans="1:2" ht="12.75">
      <c r="A176" s="1">
        <v>0.97168</v>
      </c>
      <c r="B176" s="1">
        <f t="shared" si="2"/>
        <v>15.794971817600002</v>
      </c>
    </row>
    <row r="177" spans="1:2" ht="12.75">
      <c r="A177" s="1">
        <v>0.9729</v>
      </c>
      <c r="B177" s="1">
        <f t="shared" si="2"/>
        <v>15.814953978000002</v>
      </c>
    </row>
    <row r="178" spans="1:2" ht="12.75">
      <c r="A178" s="1">
        <v>0.979</v>
      </c>
      <c r="B178" s="1">
        <f t="shared" si="2"/>
        <v>15.91486478</v>
      </c>
    </row>
    <row r="179" spans="1:2" ht="12.75">
      <c r="A179" s="1">
        <v>0.98877</v>
      </c>
      <c r="B179" s="1">
        <f t="shared" si="2"/>
        <v>16.0748858514</v>
      </c>
    </row>
    <row r="180" spans="1:2" ht="12.75">
      <c r="A180" s="1">
        <v>0.99854</v>
      </c>
      <c r="B180" s="1">
        <f t="shared" si="2"/>
        <v>16.2349069228</v>
      </c>
    </row>
    <row r="181" spans="1:2" ht="12.75">
      <c r="A181" s="1">
        <v>1.0083</v>
      </c>
      <c r="B181" s="1">
        <f t="shared" si="2"/>
        <v>16.394764206</v>
      </c>
    </row>
    <row r="182" spans="1:2" ht="12.75">
      <c r="A182" s="1">
        <v>1.012</v>
      </c>
      <c r="B182" s="1">
        <f t="shared" si="2"/>
        <v>16.45536584</v>
      </c>
    </row>
    <row r="183" spans="1:2" ht="12.75">
      <c r="A183" s="1">
        <v>1.0217</v>
      </c>
      <c r="B183" s="1">
        <f t="shared" si="2"/>
        <v>16.614240394</v>
      </c>
    </row>
    <row r="184" spans="1:2" ht="12.75">
      <c r="A184" s="1">
        <v>1.0278</v>
      </c>
      <c r="B184" s="1">
        <f t="shared" si="2"/>
        <v>16.714151196</v>
      </c>
    </row>
    <row r="185" spans="1:2" ht="12.75">
      <c r="A185" s="1">
        <v>1.0327</v>
      </c>
      <c r="B185" s="1">
        <f t="shared" si="2"/>
        <v>16.794407414</v>
      </c>
    </row>
    <row r="186" spans="1:2" ht="12.75">
      <c r="A186" s="1">
        <v>1.0461</v>
      </c>
      <c r="B186" s="1">
        <f t="shared" si="2"/>
        <v>17.013883602</v>
      </c>
    </row>
    <row r="187" spans="1:2" ht="12.75">
      <c r="A187" s="1">
        <v>1.0608</v>
      </c>
      <c r="B187" s="1">
        <f t="shared" si="2"/>
        <v>17.254652256</v>
      </c>
    </row>
    <row r="188" spans="1:2" ht="12.75">
      <c r="A188" s="1">
        <v>1.0754</v>
      </c>
      <c r="B188" s="1">
        <f t="shared" si="2"/>
        <v>17.493783028</v>
      </c>
    </row>
    <row r="189" spans="1:2" ht="12.75">
      <c r="A189" s="1">
        <v>1.0925</v>
      </c>
      <c r="B189" s="1">
        <f t="shared" si="2"/>
        <v>17.773860850000002</v>
      </c>
    </row>
    <row r="190" spans="1:2" ht="12.75">
      <c r="A190" s="1">
        <v>1.123</v>
      </c>
      <c r="B190" s="1">
        <f t="shared" si="2"/>
        <v>18.27341486</v>
      </c>
    </row>
    <row r="191" spans="1:2" ht="12.75">
      <c r="A191" s="1">
        <v>1.1206</v>
      </c>
      <c r="B191" s="1">
        <f t="shared" si="2"/>
        <v>18.234105692</v>
      </c>
    </row>
    <row r="192" spans="1:2" ht="12.75">
      <c r="A192" s="1">
        <v>1.1169</v>
      </c>
      <c r="B192" s="1">
        <f t="shared" si="2"/>
        <v>18.173504058</v>
      </c>
    </row>
    <row r="193" spans="1:2" ht="12.75">
      <c r="A193" s="1">
        <v>1.1157</v>
      </c>
      <c r="B193" s="1">
        <f t="shared" si="2"/>
        <v>18.153849473999998</v>
      </c>
    </row>
    <row r="194" spans="1:2" ht="12.75">
      <c r="A194" s="1">
        <v>1.1169</v>
      </c>
      <c r="B194" s="1">
        <f t="shared" si="2"/>
        <v>18.173504058</v>
      </c>
    </row>
    <row r="195" spans="1:2" ht="12.75">
      <c r="A195" s="1">
        <v>1.1279</v>
      </c>
      <c r="B195" s="1">
        <f t="shared" si="2"/>
        <v>18.353671077999998</v>
      </c>
    </row>
    <row r="196" spans="1:2" ht="12.75">
      <c r="A196" s="1">
        <v>1.1389</v>
      </c>
      <c r="B196" s="1">
        <f t="shared" si="2"/>
        <v>18.533838098</v>
      </c>
    </row>
    <row r="197" spans="1:2" ht="12.75">
      <c r="A197" s="1">
        <v>1.1609</v>
      </c>
      <c r="B197" s="1">
        <f t="shared" si="2"/>
        <v>18.894172138000002</v>
      </c>
    </row>
    <row r="198" spans="1:2" ht="12.75">
      <c r="A198" s="1">
        <v>1.167</v>
      </c>
      <c r="B198" s="1">
        <f t="shared" si="2"/>
        <v>18.994082940000002</v>
      </c>
    </row>
    <row r="199" spans="1:2" ht="12.75">
      <c r="A199" s="1">
        <v>1.1841</v>
      </c>
      <c r="B199" s="1">
        <f t="shared" si="2"/>
        <v>19.274160761999998</v>
      </c>
    </row>
    <row r="200" spans="1:2" ht="12.75">
      <c r="A200" s="1">
        <v>1.1914</v>
      </c>
      <c r="B200" s="1">
        <f t="shared" si="2"/>
        <v>19.393726148</v>
      </c>
    </row>
    <row r="201" spans="1:2" ht="12.75">
      <c r="A201" s="1">
        <v>1.2158</v>
      </c>
      <c r="B201" s="1">
        <f t="shared" si="2"/>
        <v>19.793369356</v>
      </c>
    </row>
    <row r="202" spans="1:2" ht="12.75">
      <c r="A202" s="1">
        <v>1.2219</v>
      </c>
      <c r="B202" s="1">
        <f t="shared" si="2"/>
        <v>19.893280158</v>
      </c>
    </row>
    <row r="203" spans="1:2" ht="12.75">
      <c r="A203" s="1">
        <v>1.2256</v>
      </c>
      <c r="B203" s="1">
        <f aca="true" t="shared" si="3" ref="B203:B266">(A203*16.37882)-0.12</f>
        <v>19.953881792</v>
      </c>
    </row>
    <row r="204" spans="1:2" ht="12.75">
      <c r="A204" s="1">
        <v>1.2317</v>
      </c>
      <c r="B204" s="1">
        <f t="shared" si="3"/>
        <v>20.053792594</v>
      </c>
    </row>
    <row r="205" spans="1:2" ht="12.75">
      <c r="A205" s="1">
        <v>1.2537</v>
      </c>
      <c r="B205" s="1">
        <f t="shared" si="3"/>
        <v>20.414126634000002</v>
      </c>
    </row>
    <row r="206" spans="1:2" ht="12.75">
      <c r="A206" s="1">
        <v>1.261</v>
      </c>
      <c r="B206" s="1">
        <f t="shared" si="3"/>
        <v>20.53369202</v>
      </c>
    </row>
    <row r="207" spans="1:2" ht="12.75">
      <c r="A207" s="1">
        <v>1.2732</v>
      </c>
      <c r="B207" s="1">
        <f t="shared" si="3"/>
        <v>20.733513624</v>
      </c>
    </row>
    <row r="208" spans="1:2" ht="12.75">
      <c r="A208" s="1">
        <v>1.2891</v>
      </c>
      <c r="B208" s="1">
        <f t="shared" si="3"/>
        <v>20.993936861999998</v>
      </c>
    </row>
    <row r="209" spans="1:2" ht="12.75">
      <c r="A209" s="1">
        <v>1.2988</v>
      </c>
      <c r="B209" s="1">
        <f t="shared" si="3"/>
        <v>21.152811416</v>
      </c>
    </row>
    <row r="210" spans="1:2" ht="12.75">
      <c r="A210" s="1">
        <v>1.3037</v>
      </c>
      <c r="B210" s="1">
        <f t="shared" si="3"/>
        <v>21.233067634</v>
      </c>
    </row>
    <row r="211" spans="1:2" ht="12.75">
      <c r="A211" s="1">
        <v>1.3562</v>
      </c>
      <c r="B211" s="1">
        <f t="shared" si="3"/>
        <v>22.092955684000003</v>
      </c>
    </row>
    <row r="212" spans="1:2" ht="12.75">
      <c r="A212" s="1">
        <v>1.377</v>
      </c>
      <c r="B212" s="1">
        <f t="shared" si="3"/>
        <v>22.43363514</v>
      </c>
    </row>
    <row r="213" spans="1:2" ht="12.75">
      <c r="A213" s="1">
        <v>1.3696</v>
      </c>
      <c r="B213" s="1">
        <f t="shared" si="3"/>
        <v>22.312431871999998</v>
      </c>
    </row>
    <row r="214" spans="1:2" ht="12.75">
      <c r="A214" s="1">
        <v>1.3806</v>
      </c>
      <c r="B214" s="1">
        <f t="shared" si="3"/>
        <v>22.492598892</v>
      </c>
    </row>
    <row r="215" spans="1:2" ht="12.75">
      <c r="A215" s="1">
        <v>1.3928</v>
      </c>
      <c r="B215" s="1">
        <f t="shared" si="3"/>
        <v>22.692420496</v>
      </c>
    </row>
    <row r="216" spans="1:2" ht="12.75">
      <c r="A216" s="1">
        <v>1.4246</v>
      </c>
      <c r="B216" s="1">
        <f t="shared" si="3"/>
        <v>23.213266972000003</v>
      </c>
    </row>
    <row r="217" spans="1:2" ht="12.75">
      <c r="A217" s="1">
        <v>1.416</v>
      </c>
      <c r="B217" s="1">
        <f t="shared" si="3"/>
        <v>23.07240912</v>
      </c>
    </row>
    <row r="218" spans="1:2" ht="12.75">
      <c r="A218" s="1">
        <v>1.4124</v>
      </c>
      <c r="B218" s="1">
        <f t="shared" si="3"/>
        <v>23.013445368000003</v>
      </c>
    </row>
    <row r="219" spans="1:2" ht="12.75">
      <c r="A219" s="1">
        <v>1.4148</v>
      </c>
      <c r="B219" s="1">
        <f t="shared" si="3"/>
        <v>23.052754536000002</v>
      </c>
    </row>
    <row r="220" spans="1:2" ht="12.75">
      <c r="A220" s="1">
        <v>1.4197</v>
      </c>
      <c r="B220" s="1">
        <f t="shared" si="3"/>
        <v>23.133010754</v>
      </c>
    </row>
    <row r="221" spans="1:2" ht="12.75">
      <c r="A221" s="1">
        <v>1.4294</v>
      </c>
      <c r="B221" s="1">
        <f t="shared" si="3"/>
        <v>23.291885308</v>
      </c>
    </row>
    <row r="222" spans="1:2" ht="12.75">
      <c r="A222" s="1">
        <v>1.4453</v>
      </c>
      <c r="B222" s="1">
        <f t="shared" si="3"/>
        <v>23.552308546000003</v>
      </c>
    </row>
    <row r="223" spans="1:2" ht="12.75">
      <c r="A223" s="1">
        <v>1.4941</v>
      </c>
      <c r="B223" s="1">
        <f t="shared" si="3"/>
        <v>24.351594962</v>
      </c>
    </row>
    <row r="224" spans="1:2" ht="12.75">
      <c r="A224" s="1">
        <v>1.5002</v>
      </c>
      <c r="B224" s="1">
        <f t="shared" si="3"/>
        <v>24.451505764</v>
      </c>
    </row>
    <row r="225" spans="1:2" ht="12.75">
      <c r="A225" s="1">
        <v>1.5173</v>
      </c>
      <c r="B225" s="1">
        <f t="shared" si="3"/>
        <v>24.731583586000003</v>
      </c>
    </row>
    <row r="226" spans="1:2" ht="12.75">
      <c r="A226" s="1">
        <v>1.5491</v>
      </c>
      <c r="B226" s="1">
        <f t="shared" si="3"/>
        <v>25.252430062</v>
      </c>
    </row>
    <row r="227" spans="1:2" ht="12.75">
      <c r="A227" s="1">
        <v>1.5662</v>
      </c>
      <c r="B227" s="1">
        <f t="shared" si="3"/>
        <v>25.532507884</v>
      </c>
    </row>
    <row r="228" spans="1:2" ht="12.75">
      <c r="A228" s="1">
        <v>1.6138</v>
      </c>
      <c r="B228" s="1">
        <f t="shared" si="3"/>
        <v>26.312139716</v>
      </c>
    </row>
    <row r="229" spans="1:2" ht="12.75">
      <c r="A229" s="1">
        <v>1.6418</v>
      </c>
      <c r="B229" s="1">
        <f t="shared" si="3"/>
        <v>26.770746675999998</v>
      </c>
    </row>
    <row r="230" spans="1:2" ht="12.75">
      <c r="A230" s="1">
        <v>1.626</v>
      </c>
      <c r="B230" s="1">
        <f t="shared" si="3"/>
        <v>26.511961319999997</v>
      </c>
    </row>
    <row r="231" spans="1:2" ht="12.75">
      <c r="A231" s="1">
        <v>1.6272</v>
      </c>
      <c r="B231" s="1">
        <f t="shared" si="3"/>
        <v>26.531615904</v>
      </c>
    </row>
    <row r="232" spans="1:2" ht="12.75">
      <c r="A232" s="1">
        <v>1.6284</v>
      </c>
      <c r="B232" s="1">
        <f t="shared" si="3"/>
        <v>26.551270488</v>
      </c>
    </row>
    <row r="233" spans="1:2" ht="12.75">
      <c r="A233" s="1">
        <v>1.6394</v>
      </c>
      <c r="B233" s="1">
        <f t="shared" si="3"/>
        <v>26.731437508</v>
      </c>
    </row>
    <row r="234" spans="1:2" ht="12.75">
      <c r="A234" s="1">
        <v>1.6724</v>
      </c>
      <c r="B234" s="1">
        <f t="shared" si="3"/>
        <v>27.271938568000003</v>
      </c>
    </row>
    <row r="235" spans="1:2" ht="12.75">
      <c r="A235" s="1">
        <v>1.6785</v>
      </c>
      <c r="B235" s="1">
        <f t="shared" si="3"/>
        <v>27.371849370000003</v>
      </c>
    </row>
    <row r="236" spans="1:2" ht="12.75">
      <c r="A236" s="1">
        <v>1.687</v>
      </c>
      <c r="B236" s="1">
        <f t="shared" si="3"/>
        <v>27.511069340000002</v>
      </c>
    </row>
    <row r="237" spans="1:2" ht="12.75">
      <c r="A237" s="1">
        <v>1.7236</v>
      </c>
      <c r="B237" s="1">
        <f t="shared" si="3"/>
        <v>28.110534152</v>
      </c>
    </row>
    <row r="238" spans="1:2" ht="12.75">
      <c r="A238" s="1">
        <v>1.698</v>
      </c>
      <c r="B238" s="1">
        <f t="shared" si="3"/>
        <v>27.69123636</v>
      </c>
    </row>
    <row r="239" spans="1:2" ht="12.75">
      <c r="A239" s="1">
        <v>1.687</v>
      </c>
      <c r="B239" s="1">
        <f t="shared" si="3"/>
        <v>27.511069340000002</v>
      </c>
    </row>
    <row r="240" spans="1:2" ht="12.75">
      <c r="A240" s="1">
        <v>1.6846</v>
      </c>
      <c r="B240" s="1">
        <f t="shared" si="3"/>
        <v>27.471760172000003</v>
      </c>
    </row>
    <row r="241" spans="1:2" ht="12.75">
      <c r="A241" s="1">
        <v>1.6919</v>
      </c>
      <c r="B241" s="1">
        <f t="shared" si="3"/>
        <v>27.591325558</v>
      </c>
    </row>
    <row r="242" spans="1:2" ht="12.75">
      <c r="A242" s="1">
        <v>1.7004</v>
      </c>
      <c r="B242" s="1">
        <f t="shared" si="3"/>
        <v>27.730545528</v>
      </c>
    </row>
    <row r="243" spans="1:2" ht="12.75">
      <c r="A243" s="1">
        <v>1.7615</v>
      </c>
      <c r="B243" s="1">
        <f t="shared" si="3"/>
        <v>28.731291430000002</v>
      </c>
    </row>
    <row r="244" spans="1:2" ht="12.75">
      <c r="A244" s="1">
        <v>1.77</v>
      </c>
      <c r="B244" s="1">
        <f t="shared" si="3"/>
        <v>28.8705114</v>
      </c>
    </row>
    <row r="245" spans="1:2" ht="12.75">
      <c r="A245" s="1">
        <v>1.7773</v>
      </c>
      <c r="B245" s="1">
        <f t="shared" si="3"/>
        <v>28.990076786000003</v>
      </c>
    </row>
    <row r="246" spans="1:2" ht="12.75">
      <c r="A246" s="1">
        <v>1.7688</v>
      </c>
      <c r="B246" s="1">
        <f t="shared" si="3"/>
        <v>28.850856816</v>
      </c>
    </row>
    <row r="247" spans="1:2" ht="12.75">
      <c r="A247" s="1">
        <v>1.7676</v>
      </c>
      <c r="B247" s="1">
        <f t="shared" si="3"/>
        <v>28.831202232000003</v>
      </c>
    </row>
    <row r="248" spans="1:2" ht="12.75">
      <c r="A248" s="1">
        <v>1.7664</v>
      </c>
      <c r="B248" s="1">
        <f t="shared" si="3"/>
        <v>28.811547648</v>
      </c>
    </row>
    <row r="249" spans="1:2" ht="12.75">
      <c r="A249" s="1">
        <v>1.7822</v>
      </c>
      <c r="B249" s="1">
        <f t="shared" si="3"/>
        <v>29.070333004000002</v>
      </c>
    </row>
    <row r="250" spans="1:2" ht="12.75">
      <c r="A250" s="1">
        <v>1.7615</v>
      </c>
      <c r="B250" s="1">
        <f t="shared" si="3"/>
        <v>28.731291430000002</v>
      </c>
    </row>
    <row r="251" spans="1:2" ht="12.75">
      <c r="A251" s="1">
        <v>1.7883</v>
      </c>
      <c r="B251" s="1">
        <f t="shared" si="3"/>
        <v>29.170243806000002</v>
      </c>
    </row>
    <row r="252" spans="1:2" ht="12.75">
      <c r="A252" s="1">
        <v>1.792</v>
      </c>
      <c r="B252" s="1">
        <f t="shared" si="3"/>
        <v>29.230845440000003</v>
      </c>
    </row>
    <row r="253" spans="1:2" ht="12.75">
      <c r="A253" s="1">
        <v>1.8518</v>
      </c>
      <c r="B253" s="1">
        <f t="shared" si="3"/>
        <v>30.210298876</v>
      </c>
    </row>
    <row r="254" spans="1:2" ht="12.75">
      <c r="A254" s="1">
        <v>1.8372</v>
      </c>
      <c r="B254" s="1">
        <f t="shared" si="3"/>
        <v>29.971168104</v>
      </c>
    </row>
    <row r="255" spans="1:2" ht="12.75">
      <c r="A255" s="1">
        <v>1.8359</v>
      </c>
      <c r="B255" s="1">
        <f t="shared" si="3"/>
        <v>29.949875638</v>
      </c>
    </row>
    <row r="256" spans="1:2" ht="12.75">
      <c r="A256" s="1">
        <v>1.8408</v>
      </c>
      <c r="B256" s="1">
        <f t="shared" si="3"/>
        <v>30.030131856</v>
      </c>
    </row>
    <row r="257" spans="1:2" ht="12.75">
      <c r="A257" s="1">
        <v>1.8762</v>
      </c>
      <c r="B257" s="1">
        <f t="shared" si="3"/>
        <v>30.609942084000004</v>
      </c>
    </row>
    <row r="258" spans="1:2" ht="12.75">
      <c r="A258" s="1">
        <v>1.8701</v>
      </c>
      <c r="B258" s="1">
        <f t="shared" si="3"/>
        <v>30.510031282000003</v>
      </c>
    </row>
    <row r="259" spans="1:2" ht="12.75">
      <c r="A259" s="1">
        <v>1.8726</v>
      </c>
      <c r="B259" s="1">
        <f t="shared" si="3"/>
        <v>30.550978332000003</v>
      </c>
    </row>
    <row r="260" spans="1:2" ht="12.75">
      <c r="A260" s="1">
        <v>1.8909</v>
      </c>
      <c r="B260" s="1">
        <f t="shared" si="3"/>
        <v>30.850710738</v>
      </c>
    </row>
    <row r="261" spans="1:2" ht="12.75">
      <c r="A261" s="1">
        <v>1.8848</v>
      </c>
      <c r="B261" s="1">
        <f t="shared" si="3"/>
        <v>30.750799936</v>
      </c>
    </row>
    <row r="262" spans="1:2" ht="12.75">
      <c r="A262" s="1">
        <v>1.875</v>
      </c>
      <c r="B262" s="1">
        <f t="shared" si="3"/>
        <v>30.590287500000002</v>
      </c>
    </row>
    <row r="263" spans="1:2" ht="12.75">
      <c r="A263" s="1">
        <v>1.8872</v>
      </c>
      <c r="B263" s="1">
        <f t="shared" si="3"/>
        <v>30.790109104000003</v>
      </c>
    </row>
    <row r="264" spans="1:2" ht="12.75">
      <c r="A264" s="1">
        <v>1.8799</v>
      </c>
      <c r="B264" s="1">
        <f t="shared" si="3"/>
        <v>30.670543718</v>
      </c>
    </row>
    <row r="265" spans="1:2" ht="12.75">
      <c r="A265" s="1">
        <v>1.8457</v>
      </c>
      <c r="B265" s="1">
        <f t="shared" si="3"/>
        <v>30.110388074</v>
      </c>
    </row>
    <row r="266" spans="1:2" ht="12.75">
      <c r="A266" s="1">
        <v>1.8433</v>
      </c>
      <c r="B266" s="1">
        <f t="shared" si="3"/>
        <v>30.071078906</v>
      </c>
    </row>
    <row r="267" spans="1:2" ht="12.75">
      <c r="A267" s="1">
        <v>1.8372</v>
      </c>
      <c r="B267" s="1">
        <f aca="true" t="shared" si="4" ref="B267:B330">(A267*16.37882)-0.12</f>
        <v>29.971168104</v>
      </c>
    </row>
    <row r="268" spans="1:2" ht="12.75">
      <c r="A268" s="1">
        <v>1.8347</v>
      </c>
      <c r="B268" s="1">
        <f t="shared" si="4"/>
        <v>29.930221054</v>
      </c>
    </row>
    <row r="269" spans="1:2" ht="12.75">
      <c r="A269" s="1">
        <v>1.8311</v>
      </c>
      <c r="B269" s="1">
        <f t="shared" si="4"/>
        <v>29.871257302</v>
      </c>
    </row>
    <row r="270" spans="1:2" ht="12.75">
      <c r="A270" s="1">
        <v>1.814</v>
      </c>
      <c r="B270" s="1">
        <f t="shared" si="4"/>
        <v>29.59117948</v>
      </c>
    </row>
    <row r="271" spans="1:2" ht="12.75">
      <c r="A271" s="1">
        <v>1.7932</v>
      </c>
      <c r="B271" s="1">
        <f t="shared" si="4"/>
        <v>29.250500024</v>
      </c>
    </row>
    <row r="272" spans="1:2" ht="12.75">
      <c r="A272" s="1">
        <v>1.8091</v>
      </c>
      <c r="B272" s="1">
        <f t="shared" si="4"/>
        <v>29.510923262</v>
      </c>
    </row>
    <row r="273" spans="1:2" ht="12.75">
      <c r="A273" s="1">
        <v>1.8054</v>
      </c>
      <c r="B273" s="1">
        <f t="shared" si="4"/>
        <v>29.450321627999998</v>
      </c>
    </row>
    <row r="274" spans="1:2" ht="12.75">
      <c r="A274" s="1">
        <v>1.7993</v>
      </c>
      <c r="B274" s="1">
        <f t="shared" si="4"/>
        <v>29.350410826</v>
      </c>
    </row>
    <row r="275" spans="1:2" ht="12.75">
      <c r="A275" s="1">
        <v>1.8005</v>
      </c>
      <c r="B275" s="1">
        <f t="shared" si="4"/>
        <v>29.370065410000002</v>
      </c>
    </row>
    <row r="276" spans="1:2" ht="12.75">
      <c r="A276" s="1">
        <v>1.7944</v>
      </c>
      <c r="B276" s="1">
        <f t="shared" si="4"/>
        <v>29.270154608000002</v>
      </c>
    </row>
    <row r="277" spans="1:2" ht="12.75">
      <c r="A277" s="1">
        <v>1.8152</v>
      </c>
      <c r="B277" s="1">
        <f t="shared" si="4"/>
        <v>29.610834064</v>
      </c>
    </row>
    <row r="278" spans="1:2" ht="12.75">
      <c r="A278" s="1">
        <v>1.8201</v>
      </c>
      <c r="B278" s="1">
        <f t="shared" si="4"/>
        <v>29.691090282</v>
      </c>
    </row>
    <row r="279" spans="1:2" ht="12.75">
      <c r="A279" s="1">
        <v>1.8066</v>
      </c>
      <c r="B279" s="1">
        <f t="shared" si="4"/>
        <v>29.469976212000002</v>
      </c>
    </row>
    <row r="280" spans="1:2" ht="12.75">
      <c r="A280" s="1">
        <v>1.8018</v>
      </c>
      <c r="B280" s="1">
        <f t="shared" si="4"/>
        <v>29.391357876</v>
      </c>
    </row>
    <row r="281" spans="1:2" ht="12.75">
      <c r="A281" s="1">
        <v>1.7981</v>
      </c>
      <c r="B281" s="1">
        <f t="shared" si="4"/>
        <v>29.330756242</v>
      </c>
    </row>
    <row r="282" spans="1:2" ht="12.75">
      <c r="A282" s="1">
        <v>1.803</v>
      </c>
      <c r="B282" s="1">
        <f t="shared" si="4"/>
        <v>29.41101246</v>
      </c>
    </row>
    <row r="283" spans="1:2" ht="12.75">
      <c r="A283" s="1">
        <v>1.792</v>
      </c>
      <c r="B283" s="1">
        <f t="shared" si="4"/>
        <v>29.230845440000003</v>
      </c>
    </row>
    <row r="284" spans="1:2" ht="12.75">
      <c r="A284" s="1">
        <v>1.7664</v>
      </c>
      <c r="B284" s="1">
        <f t="shared" si="4"/>
        <v>28.811547648</v>
      </c>
    </row>
    <row r="285" spans="1:2" ht="12.75">
      <c r="A285" s="1">
        <v>1.7419</v>
      </c>
      <c r="B285" s="1">
        <f t="shared" si="4"/>
        <v>28.410266558</v>
      </c>
    </row>
    <row r="286" spans="1:2" ht="12.75">
      <c r="A286" s="1">
        <v>1.7395</v>
      </c>
      <c r="B286" s="1">
        <f t="shared" si="4"/>
        <v>28.37095739</v>
      </c>
    </row>
    <row r="287" spans="1:2" ht="12.75">
      <c r="A287" s="1">
        <v>1.7285</v>
      </c>
      <c r="B287" s="1">
        <f t="shared" si="4"/>
        <v>28.19079037</v>
      </c>
    </row>
    <row r="288" spans="1:2" ht="12.75">
      <c r="A288" s="1">
        <v>1.7798</v>
      </c>
      <c r="B288" s="1">
        <f t="shared" si="4"/>
        <v>29.031023836000003</v>
      </c>
    </row>
    <row r="289" spans="1:2" ht="12.75">
      <c r="A289" s="1">
        <v>1.7529</v>
      </c>
      <c r="B289" s="1">
        <f t="shared" si="4"/>
        <v>28.590433578</v>
      </c>
    </row>
    <row r="290" spans="1:2" ht="12.75">
      <c r="A290" s="1">
        <v>1.7346</v>
      </c>
      <c r="B290" s="1">
        <f t="shared" si="4"/>
        <v>28.290701172</v>
      </c>
    </row>
    <row r="291" spans="1:2" ht="12.75">
      <c r="A291" s="1">
        <v>1.7273</v>
      </c>
      <c r="B291" s="1">
        <f t="shared" si="4"/>
        <v>28.171135786</v>
      </c>
    </row>
    <row r="292" spans="1:2" ht="12.75">
      <c r="A292" s="1">
        <v>1.6943</v>
      </c>
      <c r="B292" s="1">
        <f t="shared" si="4"/>
        <v>27.630634726</v>
      </c>
    </row>
    <row r="293" spans="1:2" ht="12.75">
      <c r="A293" s="1">
        <v>1.6394</v>
      </c>
      <c r="B293" s="1">
        <f t="shared" si="4"/>
        <v>26.731437508</v>
      </c>
    </row>
    <row r="294" spans="1:2" ht="12.75">
      <c r="A294" s="1">
        <v>1.6174</v>
      </c>
      <c r="B294" s="1">
        <f t="shared" si="4"/>
        <v>26.371103468</v>
      </c>
    </row>
    <row r="295" spans="1:2" ht="12.75">
      <c r="A295" s="1">
        <v>1.5906</v>
      </c>
      <c r="B295" s="1">
        <f t="shared" si="4"/>
        <v>25.932151092</v>
      </c>
    </row>
    <row r="296" spans="1:2" ht="12.75">
      <c r="A296" s="1">
        <v>1.5576</v>
      </c>
      <c r="B296" s="1">
        <f t="shared" si="4"/>
        <v>25.391650032</v>
      </c>
    </row>
    <row r="297" spans="1:2" ht="12.75">
      <c r="A297" s="1">
        <v>1.5283</v>
      </c>
      <c r="B297" s="1">
        <f t="shared" si="4"/>
        <v>24.911750606000002</v>
      </c>
    </row>
    <row r="298" spans="1:2" ht="12.75">
      <c r="A298" s="1">
        <v>1.4673</v>
      </c>
      <c r="B298" s="1">
        <f t="shared" si="4"/>
        <v>23.912642586</v>
      </c>
    </row>
    <row r="299" spans="1:2" ht="12.75">
      <c r="A299" s="1">
        <v>1.4563</v>
      </c>
      <c r="B299" s="1">
        <f t="shared" si="4"/>
        <v>23.732475565999998</v>
      </c>
    </row>
    <row r="300" spans="1:2" ht="12.75">
      <c r="A300" s="1">
        <v>1.449</v>
      </c>
      <c r="B300" s="1">
        <f t="shared" si="4"/>
        <v>23.61291018</v>
      </c>
    </row>
    <row r="301" spans="1:2" ht="12.75">
      <c r="A301" s="1">
        <v>1.394</v>
      </c>
      <c r="B301" s="1">
        <f t="shared" si="4"/>
        <v>22.712075079999998</v>
      </c>
    </row>
    <row r="302" spans="1:2" ht="12.75">
      <c r="A302" s="1">
        <v>1.344</v>
      </c>
      <c r="B302" s="1">
        <f t="shared" si="4"/>
        <v>21.893134080000003</v>
      </c>
    </row>
    <row r="303" spans="1:2" ht="12.75">
      <c r="A303" s="1">
        <v>1.3074</v>
      </c>
      <c r="B303" s="1">
        <f t="shared" si="4"/>
        <v>21.293669268</v>
      </c>
    </row>
    <row r="304" spans="1:2" ht="12.75">
      <c r="A304" s="1">
        <v>1.2708</v>
      </c>
      <c r="B304" s="1">
        <f t="shared" si="4"/>
        <v>20.694204455999998</v>
      </c>
    </row>
    <row r="305" spans="1:2" ht="12.75">
      <c r="A305" s="1">
        <v>1.2451</v>
      </c>
      <c r="B305" s="1">
        <f t="shared" si="4"/>
        <v>20.273268782000002</v>
      </c>
    </row>
    <row r="306" spans="1:2" ht="12.75">
      <c r="A306" s="1">
        <v>1.2073</v>
      </c>
      <c r="B306" s="1">
        <f t="shared" si="4"/>
        <v>19.654149386</v>
      </c>
    </row>
    <row r="307" spans="1:2" ht="12.75">
      <c r="A307" s="1">
        <v>1.178</v>
      </c>
      <c r="B307" s="1">
        <f t="shared" si="4"/>
        <v>19.17424996</v>
      </c>
    </row>
    <row r="308" spans="1:2" ht="12.75">
      <c r="A308" s="1">
        <v>1.1755</v>
      </c>
      <c r="B308" s="1">
        <f t="shared" si="4"/>
        <v>19.13330291</v>
      </c>
    </row>
    <row r="309" spans="1:2" ht="12.75">
      <c r="A309" s="1">
        <v>1.1536</v>
      </c>
      <c r="B309" s="1">
        <f t="shared" si="4"/>
        <v>18.774606752</v>
      </c>
    </row>
    <row r="310" spans="1:2" ht="12.75">
      <c r="A310" s="1">
        <v>1.1584</v>
      </c>
      <c r="B310" s="1">
        <f t="shared" si="4"/>
        <v>18.853225088000002</v>
      </c>
    </row>
    <row r="311" spans="1:2" ht="12.75">
      <c r="A311" s="1">
        <v>1.1047</v>
      </c>
      <c r="B311" s="1">
        <f t="shared" si="4"/>
        <v>17.973682454</v>
      </c>
    </row>
    <row r="312" spans="1:2" ht="12.75">
      <c r="A312" s="1">
        <v>1.0437</v>
      </c>
      <c r="B312" s="1">
        <f t="shared" si="4"/>
        <v>16.974574434</v>
      </c>
    </row>
    <row r="313" spans="1:2" ht="12.75">
      <c r="A313" s="1">
        <v>0.99609</v>
      </c>
      <c r="B313" s="1">
        <f t="shared" si="4"/>
        <v>16.1947788138</v>
      </c>
    </row>
    <row r="314" spans="1:2" ht="12.75">
      <c r="A314" s="1">
        <v>0.93506</v>
      </c>
      <c r="B314" s="1">
        <f t="shared" si="4"/>
        <v>15.195179429200001</v>
      </c>
    </row>
    <row r="315" spans="1:2" ht="12.75">
      <c r="A315" s="1">
        <v>0.9314</v>
      </c>
      <c r="B315" s="1">
        <f t="shared" si="4"/>
        <v>15.135232948000002</v>
      </c>
    </row>
    <row r="316" spans="1:2" ht="12.75">
      <c r="A316" s="1">
        <v>0.90088</v>
      </c>
      <c r="B316" s="1">
        <f t="shared" si="4"/>
        <v>14.635351361600001</v>
      </c>
    </row>
    <row r="317" spans="1:2" ht="12.75">
      <c r="A317" s="1">
        <v>0.77271</v>
      </c>
      <c r="B317" s="1">
        <f t="shared" si="4"/>
        <v>12.536078002200002</v>
      </c>
    </row>
    <row r="318" spans="1:2" ht="12.75">
      <c r="A318" s="1">
        <v>0.74219</v>
      </c>
      <c r="B318" s="1">
        <f t="shared" si="4"/>
        <v>12.036196415800001</v>
      </c>
    </row>
    <row r="319" spans="1:2" ht="12.75">
      <c r="A319" s="1">
        <v>0.66406</v>
      </c>
      <c r="B319" s="1">
        <f t="shared" si="4"/>
        <v>10.7565192092</v>
      </c>
    </row>
    <row r="320" spans="1:2" ht="12.75">
      <c r="A320" s="1">
        <v>0.65918</v>
      </c>
      <c r="B320" s="1">
        <f t="shared" si="4"/>
        <v>10.676590567600002</v>
      </c>
    </row>
    <row r="321" spans="1:2" ht="12.75">
      <c r="A321" s="1">
        <v>0.62012</v>
      </c>
      <c r="B321" s="1">
        <f t="shared" si="4"/>
        <v>10.036833858400001</v>
      </c>
    </row>
    <row r="322" spans="1:2" ht="12.75">
      <c r="A322" s="1">
        <v>0.58472</v>
      </c>
      <c r="B322" s="1">
        <f t="shared" si="4"/>
        <v>9.457023630400002</v>
      </c>
    </row>
    <row r="323" spans="1:2" ht="12.75">
      <c r="A323" s="1">
        <v>0.54077</v>
      </c>
      <c r="B323" s="1">
        <f t="shared" si="4"/>
        <v>8.737174491400001</v>
      </c>
    </row>
    <row r="324" spans="1:2" ht="12.75">
      <c r="A324" s="1">
        <v>0.52368</v>
      </c>
      <c r="B324" s="1">
        <f t="shared" si="4"/>
        <v>8.457260457600002</v>
      </c>
    </row>
    <row r="325" spans="1:2" ht="12.75">
      <c r="A325" s="1">
        <v>0.46265</v>
      </c>
      <c r="B325" s="1">
        <f t="shared" si="4"/>
        <v>7.457661073000001</v>
      </c>
    </row>
    <row r="326" spans="1:2" ht="12.75">
      <c r="A326" s="1">
        <v>0.46387</v>
      </c>
      <c r="B326" s="1">
        <f t="shared" si="4"/>
        <v>7.4776432334</v>
      </c>
    </row>
    <row r="327" spans="1:2" ht="12.75">
      <c r="A327" s="1">
        <v>0.37476</v>
      </c>
      <c r="B327" s="1">
        <f t="shared" si="4"/>
        <v>6.0181265832</v>
      </c>
    </row>
    <row r="328" spans="1:2" ht="12.75">
      <c r="A328" s="1">
        <v>0.21973</v>
      </c>
      <c r="B328" s="1">
        <f t="shared" si="4"/>
        <v>3.4789181186</v>
      </c>
    </row>
    <row r="329" spans="1:3" ht="12.75">
      <c r="A329" s="1">
        <v>0.18433</v>
      </c>
      <c r="B329" s="1">
        <f t="shared" si="4"/>
        <v>2.8991078906</v>
      </c>
      <c r="C329" t="s">
        <v>53</v>
      </c>
    </row>
    <row r="330" spans="1:2" ht="12.75">
      <c r="A330" s="1">
        <v>0.15503</v>
      </c>
      <c r="B330" s="1">
        <f t="shared" si="4"/>
        <v>2.4192084646</v>
      </c>
    </row>
    <row r="331" spans="1:2" ht="12.75">
      <c r="A331" s="1">
        <v>0.14404</v>
      </c>
      <c r="B331" s="1">
        <f aca="true" t="shared" si="5" ref="B331:B379">(A331*16.37882)-0.12</f>
        <v>2.2392052328000003</v>
      </c>
    </row>
    <row r="332" spans="1:2" ht="12.75">
      <c r="A332" s="1">
        <v>0.10254</v>
      </c>
      <c r="B332" s="1">
        <f t="shared" si="5"/>
        <v>1.5594842028000002</v>
      </c>
    </row>
    <row r="333" spans="1:2" ht="12.75">
      <c r="A333" s="1">
        <v>0.095215</v>
      </c>
      <c r="B333" s="1">
        <f t="shared" si="5"/>
        <v>1.4395093463</v>
      </c>
    </row>
    <row r="334" spans="1:2" ht="12.75">
      <c r="A334" s="1">
        <v>0.065918</v>
      </c>
      <c r="B334" s="1">
        <f t="shared" si="5"/>
        <v>0.9596590567600002</v>
      </c>
    </row>
    <row r="335" spans="1:2" ht="12.75">
      <c r="A335" s="1">
        <v>0.021973</v>
      </c>
      <c r="B335" s="1">
        <f t="shared" si="5"/>
        <v>0.23989181186000003</v>
      </c>
    </row>
    <row r="336" spans="1:2" ht="12.75">
      <c r="A336" s="1">
        <v>0.0097656</v>
      </c>
      <c r="B336" s="1">
        <f t="shared" si="5"/>
        <v>0.039949004592000015</v>
      </c>
    </row>
    <row r="337" spans="1:2" ht="12.75">
      <c r="A337" s="1">
        <v>-0.013428</v>
      </c>
      <c r="B337" s="1">
        <f t="shared" si="5"/>
        <v>-0.33993479496</v>
      </c>
    </row>
    <row r="338" spans="1:2" ht="12.75">
      <c r="A338" s="1">
        <v>-0.013428</v>
      </c>
      <c r="B338" s="1">
        <f t="shared" si="5"/>
        <v>-0.33993479496</v>
      </c>
    </row>
    <row r="339" spans="1:2" ht="12.75">
      <c r="A339" s="1">
        <v>-0.023193</v>
      </c>
      <c r="B339" s="1">
        <f t="shared" si="5"/>
        <v>-0.49987397225999997</v>
      </c>
    </row>
    <row r="340" spans="1:2" ht="12.75">
      <c r="A340" s="1">
        <v>-0.020752</v>
      </c>
      <c r="B340" s="1">
        <f t="shared" si="5"/>
        <v>-0.45989327264</v>
      </c>
    </row>
    <row r="341" spans="1:2" ht="12.75">
      <c r="A341" s="1">
        <v>-0.024414</v>
      </c>
      <c r="B341" s="1">
        <f t="shared" si="5"/>
        <v>-0.51987251148</v>
      </c>
    </row>
    <row r="342" spans="1:2" ht="12.75">
      <c r="A342" s="1">
        <v>-0.029297</v>
      </c>
      <c r="B342" s="1">
        <f t="shared" si="5"/>
        <v>-0.59985028954</v>
      </c>
    </row>
    <row r="343" spans="1:2" ht="12.75">
      <c r="A343" s="1">
        <v>-0.032959</v>
      </c>
      <c r="B343" s="1">
        <f t="shared" si="5"/>
        <v>-0.6598295283800001</v>
      </c>
    </row>
    <row r="344" spans="1:2" ht="12.75">
      <c r="A344" s="1">
        <v>-0.039063</v>
      </c>
      <c r="B344" s="1">
        <f t="shared" si="5"/>
        <v>-0.7598058456600001</v>
      </c>
    </row>
    <row r="345" spans="1:2" ht="12.75">
      <c r="A345" s="1">
        <v>-0.043945</v>
      </c>
      <c r="B345" s="1">
        <f t="shared" si="5"/>
        <v>-0.8397672449</v>
      </c>
    </row>
    <row r="346" spans="1:2" ht="12.75">
      <c r="A346" s="1">
        <v>-0.046387</v>
      </c>
      <c r="B346" s="1">
        <f t="shared" si="5"/>
        <v>-0.87976432334</v>
      </c>
    </row>
    <row r="347" spans="1:2" ht="12.75">
      <c r="A347" s="1">
        <v>-0.05127</v>
      </c>
      <c r="B347" s="1">
        <f t="shared" si="5"/>
        <v>-0.9597421014</v>
      </c>
    </row>
    <row r="348" spans="1:2" ht="12.75">
      <c r="A348" s="1">
        <v>-0.061035</v>
      </c>
      <c r="B348" s="1">
        <f t="shared" si="5"/>
        <v>-1.1196812787</v>
      </c>
    </row>
    <row r="349" spans="1:2" ht="12.75">
      <c r="A349" s="1">
        <v>-0.073242</v>
      </c>
      <c r="B349" s="1">
        <f t="shared" si="5"/>
        <v>-1.3196175344400003</v>
      </c>
    </row>
    <row r="350" spans="1:2" ht="12.75">
      <c r="A350" s="1">
        <v>-0.072021</v>
      </c>
      <c r="B350" s="1">
        <f t="shared" si="5"/>
        <v>-1.29961899522</v>
      </c>
    </row>
    <row r="351" spans="1:2" ht="12.75">
      <c r="A351" s="1">
        <v>-0.072021</v>
      </c>
      <c r="B351" s="1">
        <f t="shared" si="5"/>
        <v>-1.29961899522</v>
      </c>
    </row>
    <row r="352" spans="1:2" ht="12.75">
      <c r="A352" s="1">
        <v>0.061035</v>
      </c>
      <c r="B352" s="1">
        <f t="shared" si="5"/>
        <v>0.8796812787</v>
      </c>
    </row>
    <row r="353" spans="1:2" ht="12.75">
      <c r="A353" s="1">
        <v>0.031738</v>
      </c>
      <c r="B353" s="1">
        <f t="shared" si="5"/>
        <v>0.39983098916000004</v>
      </c>
    </row>
    <row r="354" spans="1:2" ht="12.75">
      <c r="A354" s="1">
        <v>0.028076</v>
      </c>
      <c r="B354" s="1">
        <f t="shared" si="5"/>
        <v>0.33985175032000003</v>
      </c>
    </row>
    <row r="355" spans="1:2" ht="12.75">
      <c r="A355" s="1">
        <v>0.024414</v>
      </c>
      <c r="B355" s="1">
        <f t="shared" si="5"/>
        <v>0.27987251148000003</v>
      </c>
    </row>
    <row r="356" spans="1:2" ht="12.75">
      <c r="A356" s="1">
        <v>0.020752</v>
      </c>
      <c r="B356" s="1">
        <f t="shared" si="5"/>
        <v>0.21989327264000003</v>
      </c>
    </row>
    <row r="357" spans="1:2" ht="12.75">
      <c r="A357" s="1">
        <v>0.014648</v>
      </c>
      <c r="B357" s="1">
        <f t="shared" si="5"/>
        <v>0.11991695536000002</v>
      </c>
    </row>
    <row r="358" spans="1:2" ht="12.75">
      <c r="A358" s="1">
        <v>0.0085449</v>
      </c>
      <c r="B358" s="1">
        <f t="shared" si="5"/>
        <v>0.019955379018000013</v>
      </c>
    </row>
    <row r="359" spans="1:2" ht="12.75">
      <c r="A359" s="1">
        <v>0.0048828</v>
      </c>
      <c r="B359" s="1">
        <f t="shared" si="5"/>
        <v>-0.04002549770399999</v>
      </c>
    </row>
    <row r="360" spans="1:2" ht="12.75">
      <c r="A360" s="1">
        <v>0.0012207</v>
      </c>
      <c r="B360" s="1">
        <f t="shared" si="5"/>
        <v>-0.100006374426</v>
      </c>
    </row>
    <row r="361" spans="1:2" ht="12.75">
      <c r="A361" s="1">
        <v>-0.0012207</v>
      </c>
      <c r="B361" s="1">
        <f t="shared" si="5"/>
        <v>-0.139993625574</v>
      </c>
    </row>
    <row r="362" spans="1:2" ht="12.75">
      <c r="A362" s="1">
        <v>-0.0024414</v>
      </c>
      <c r="B362" s="1">
        <f t="shared" si="5"/>
        <v>-0.159987251148</v>
      </c>
    </row>
    <row r="363" spans="1:2" ht="12.75">
      <c r="A363" s="1">
        <v>-0.0036621</v>
      </c>
      <c r="B363" s="1">
        <f t="shared" si="5"/>
        <v>-0.179980876722</v>
      </c>
    </row>
    <row r="364" spans="1:2" ht="12.75">
      <c r="A364" s="1">
        <v>-0.0048828</v>
      </c>
      <c r="B364" s="1">
        <f t="shared" si="5"/>
        <v>-0.199974502296</v>
      </c>
    </row>
    <row r="365" spans="1:2" ht="12.75">
      <c r="A365" s="1">
        <v>-0.0048828</v>
      </c>
      <c r="B365" s="1">
        <f t="shared" si="5"/>
        <v>-0.199974502296</v>
      </c>
    </row>
    <row r="366" spans="1:2" ht="12.75">
      <c r="A366" s="1">
        <v>-0.0061035</v>
      </c>
      <c r="B366" s="1">
        <f t="shared" si="5"/>
        <v>-0.21996812787</v>
      </c>
    </row>
    <row r="367" spans="1:2" ht="12.75">
      <c r="A367" s="1">
        <v>-0.0085449</v>
      </c>
      <c r="B367" s="1">
        <f t="shared" si="5"/>
        <v>-0.25995537901800003</v>
      </c>
    </row>
    <row r="368" spans="1:2" ht="12.75">
      <c r="A368" s="1">
        <v>-0.0061035</v>
      </c>
      <c r="B368" s="1">
        <f t="shared" si="5"/>
        <v>-0.21996812787</v>
      </c>
    </row>
    <row r="369" spans="1:2" ht="12.75">
      <c r="A369" s="1">
        <v>-0.0073242</v>
      </c>
      <c r="B369" s="1">
        <f t="shared" si="5"/>
        <v>-0.239961753444</v>
      </c>
    </row>
    <row r="370" spans="1:2" ht="12.75">
      <c r="A370" s="1">
        <v>-0.0085449</v>
      </c>
      <c r="B370" s="1">
        <f t="shared" si="5"/>
        <v>-0.25995537901800003</v>
      </c>
    </row>
    <row r="371" spans="1:2" ht="12.75">
      <c r="A371" s="1">
        <v>-0.0085449</v>
      </c>
      <c r="B371" s="1">
        <f t="shared" si="5"/>
        <v>-0.25995537901800003</v>
      </c>
    </row>
    <row r="372" spans="1:2" ht="12.75">
      <c r="A372" s="1">
        <v>-0.0097656</v>
      </c>
      <c r="B372" s="1">
        <f t="shared" si="5"/>
        <v>-0.279949004592</v>
      </c>
    </row>
    <row r="373" spans="1:2" ht="12.75">
      <c r="A373" s="1">
        <v>-0.0085449</v>
      </c>
      <c r="B373" s="1">
        <f t="shared" si="5"/>
        <v>-0.25995537901800003</v>
      </c>
    </row>
    <row r="374" spans="1:2" ht="12.75">
      <c r="A374" s="1">
        <v>-0.0097656</v>
      </c>
      <c r="B374" s="1">
        <f t="shared" si="5"/>
        <v>-0.279949004592</v>
      </c>
    </row>
    <row r="375" spans="1:2" ht="12.75">
      <c r="A375" s="1">
        <v>-0.0097656</v>
      </c>
      <c r="B375" s="1">
        <f t="shared" si="5"/>
        <v>-0.279949004592</v>
      </c>
    </row>
    <row r="376" spans="1:2" ht="12.75">
      <c r="A376" s="1">
        <v>-0.0097656</v>
      </c>
      <c r="B376" s="1">
        <f t="shared" si="5"/>
        <v>-0.279949004592</v>
      </c>
    </row>
    <row r="377" spans="1:2" ht="12.75">
      <c r="A377" s="1">
        <v>-0.0097656</v>
      </c>
      <c r="B377" s="1">
        <f t="shared" si="5"/>
        <v>-0.279949004592</v>
      </c>
    </row>
    <row r="378" spans="1:2" ht="12.75">
      <c r="A378" s="1">
        <v>-0.0097656</v>
      </c>
      <c r="B378" s="1">
        <f t="shared" si="5"/>
        <v>-0.279949004592</v>
      </c>
    </row>
    <row r="379" spans="1:2" ht="12.75">
      <c r="A379" s="1">
        <v>-0.010986</v>
      </c>
      <c r="B379" s="1">
        <f t="shared" si="5"/>
        <v>-0.29993771652</v>
      </c>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92</v>
      </c>
      <c r="B1" t="s">
        <v>93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ht="12.75">
      <c r="A10" t="s">
        <v>74</v>
      </c>
    </row>
    <row r="11" ht="12.75">
      <c r="A11" t="s">
        <v>88</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2005-08-24T02:22:54Z</dcterms:modified>
  <cp:category/>
  <cp:version/>
  <cp:contentType/>
  <cp:contentStatus/>
</cp:coreProperties>
</file>