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<sst xmlns="http://schemas.openxmlformats.org/spreadsheetml/2006/main" count="157" uniqueCount="97">
  <si>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</si>
  <si>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</si>
  <si>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</si>
  <si>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</si>
  <si>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</si>
  <si>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</si>
  <si>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</si>
  <si>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</si>
  <si>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</si>
  <si>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</si>
  <si>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</si>
  <si>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</si>
  <si>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</si>
  <si>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</si>
  <si>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</si>
  <si>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</si>
  <si>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</si>
  <si>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</si>
  <si>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</si>
  <si>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</si>
  <si>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</si>
  <si>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</si>
  <si>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</si>
  <si>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</si>
  <si>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</si>
  <si>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</si>
  <si>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</si>
  <si>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</si>
  <si>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</si>
  <si>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</si>
  <si>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</si>
  <si>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</si>
  <si>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</si>
  <si>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</si>
  <si>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</si>
  <si>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</si>
  <si>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</si>
  <si>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</si>
  <si>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</si>
  <si>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</si>
  <si>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</si>
  <si>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</si>
  <si>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</si>
  <si>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</si>
  <si>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</si>
  <si>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</si>
  <si>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</si>
  <si>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</si>
  <si>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</si>
  <si>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</si>
  <si>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</si>
  <si>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</si>
  <si>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</si>
  <si>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</si>
  <si>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</si>
  <si>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</si>
  <si>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</si>
  <si>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</si>
  <si>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</si>
  <si>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</si>
  <si>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</si>
  <si>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</si>
  <si>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</si>
  <si>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</si>
  <si>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</si>
  <si>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</si>
  <si>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</si>
  <si>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</si>
  <si>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</si>
  <si>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Using INA125 amp C set at 10v excitation, 220ohm gain resistance</t>
  </si>
  <si>
    <t>38-360 static test on Test stand A</t>
  </si>
  <si>
    <t>Three inhibited grains</t>
  </si>
  <si>
    <t>Using INA 125 amp C, excitation set to 10v, gain set with 220 ohm resistor (switch 6)</t>
  </si>
  <si>
    <t>3-3-05C</t>
  </si>
  <si>
    <t>Leaves of blackpowder-coated fuse paper placed at ends and between grains to facilitate ignition.</t>
  </si>
  <si>
    <t>Inhibitor weight:</t>
  </si>
  <si>
    <t>Note:  This calibration was done inside, after firing, out of the rain</t>
  </si>
  <si>
    <t>Outside calibration incomplete, as the weights got unstable at 70 lbs.</t>
  </si>
  <si>
    <t>Tested on Load Cell  A</t>
  </si>
  <si>
    <t>Barbell weights applied to load cell.</t>
  </si>
  <si>
    <t>This calibration done outside before test, but is incomplete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</si>
  <si>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</si>
  <si>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</si>
  <si>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</si>
  <si>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</si>
  <si>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</si>
  <si>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</si>
  <si>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</si>
  <si>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not measured</t>
  </si>
  <si>
    <t>Propellant includes 1% Ti "sponge" 40 to 80 mesh</t>
  </si>
  <si>
    <t>JY 38mm inhibitor tube, 2 layers posterboard + 2strips 324A</t>
  </si>
  <si>
    <t>JY 38mm inhibitor tube, 2 layers pink posterboard</t>
  </si>
  <si>
    <t>Toaster-oven Rcandy with 1% Ti sponge, 40-80 mesh</t>
  </si>
  <si>
    <t>Not continuous</t>
  </si>
  <si>
    <t>While ignition was not that much faster than usual, it seems more complete, as evidenced by "clean" thrust curve.</t>
  </si>
  <si>
    <t>This sheet using yesterday's partial calibration performed outside right before test, # 3-3-05C</t>
  </si>
  <si>
    <t>Using this calibration on this spreadsheet, generated for 3-3-05C: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</si>
</sst>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38-360 Casing, 3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Data!$B$10:$B$270</c:f>
              <c:numCach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0.30002526119</c:v>
                </c:pt>
                <c:pt idx="9">
                  <c:v>0.30002526119</c:v>
                </c:pt>
                <c:pt idx="10">
                  <c:v>0.60006588387</c:v>
                </c:pt>
                <c:pt idx="11">
                  <c:v>1.8002130131</c:v>
                </c:pt>
                <c:pt idx="12">
                  <c:v>3.3002625116</c:v>
                </c:pt>
                <c:pt idx="13">
                  <c:v>6.0006588387</c:v>
                </c:pt>
                <c:pt idx="14">
                  <c:v>7.2006984375</c:v>
                </c:pt>
                <c:pt idx="15">
                  <c:v>9.3009213503</c:v>
                </c:pt>
                <c:pt idx="16">
                  <c:v>11.1011343634</c:v>
                </c:pt>
                <c:pt idx="17">
                  <c:v>13.501367175899999</c:v>
                </c:pt>
                <c:pt idx="18">
                  <c:v>15.902214447999999</c:v>
                </c:pt>
                <c:pt idx="19">
                  <c:v>18.301679186</c:v>
                </c:pt>
                <c:pt idx="20">
                  <c:v>21.002229128</c:v>
                </c:pt>
                <c:pt idx="21">
                  <c:v>23.70277907</c:v>
                </c:pt>
                <c:pt idx="22">
                  <c:v>26.403329012</c:v>
                </c:pt>
                <c:pt idx="23">
                  <c:v>28.503244695</c:v>
                </c:pt>
                <c:pt idx="24">
                  <c:v>30.603160378</c:v>
                </c:pt>
                <c:pt idx="25">
                  <c:v>32.403527006</c:v>
                </c:pt>
                <c:pt idx="26">
                  <c:v>34.203893633999996</c:v>
                </c:pt>
                <c:pt idx="27">
                  <c:v>35.403626003</c:v>
                </c:pt>
                <c:pt idx="28">
                  <c:v>36.902907426999995</c:v>
                </c:pt>
                <c:pt idx="29">
                  <c:v>37.803090741</c:v>
                </c:pt>
                <c:pt idx="30">
                  <c:v>38.403725</c:v>
                </c:pt>
                <c:pt idx="31">
                  <c:v>39.303908314000005</c:v>
                </c:pt>
                <c:pt idx="32">
                  <c:v>39.904542573</c:v>
                </c:pt>
                <c:pt idx="33">
                  <c:v>39.904542573</c:v>
                </c:pt>
                <c:pt idx="34">
                  <c:v>40.503640683</c:v>
                </c:pt>
                <c:pt idx="35">
                  <c:v>40.804725887</c:v>
                </c:pt>
                <c:pt idx="36">
                  <c:v>40.804725887</c:v>
                </c:pt>
                <c:pt idx="37">
                  <c:v>41.403823997</c:v>
                </c:pt>
                <c:pt idx="38">
                  <c:v>41.703373051999996</c:v>
                </c:pt>
                <c:pt idx="39">
                  <c:v>41.703373051999996</c:v>
                </c:pt>
                <c:pt idx="40">
                  <c:v>41.703373051999996</c:v>
                </c:pt>
                <c:pt idx="41">
                  <c:v>41.703373051999996</c:v>
                </c:pt>
                <c:pt idx="42">
                  <c:v>42.004458256</c:v>
                </c:pt>
                <c:pt idx="43">
                  <c:v>42.004458256</c:v>
                </c:pt>
                <c:pt idx="44">
                  <c:v>42.304007311</c:v>
                </c:pt>
                <c:pt idx="45">
                  <c:v>42.304007311</c:v>
                </c:pt>
                <c:pt idx="46">
                  <c:v>42.304007311</c:v>
                </c:pt>
                <c:pt idx="47">
                  <c:v>42.603556366</c:v>
                </c:pt>
                <c:pt idx="48">
                  <c:v>42.603556366</c:v>
                </c:pt>
                <c:pt idx="49">
                  <c:v>42.90464157</c:v>
                </c:pt>
                <c:pt idx="50">
                  <c:v>42.90464157</c:v>
                </c:pt>
                <c:pt idx="51">
                  <c:v>43.204190625</c:v>
                </c:pt>
                <c:pt idx="52">
                  <c:v>43.503739679999995</c:v>
                </c:pt>
                <c:pt idx="53">
                  <c:v>43.503739679999995</c:v>
                </c:pt>
                <c:pt idx="54">
                  <c:v>43.804824884</c:v>
                </c:pt>
                <c:pt idx="55">
                  <c:v>43.804824884</c:v>
                </c:pt>
                <c:pt idx="56">
                  <c:v>44.104373939000006</c:v>
                </c:pt>
                <c:pt idx="57">
                  <c:v>44.403922994</c:v>
                </c:pt>
                <c:pt idx="58">
                  <c:v>44.403922994</c:v>
                </c:pt>
                <c:pt idx="59">
                  <c:v>44.705008198</c:v>
                </c:pt>
                <c:pt idx="60">
                  <c:v>44.705008198</c:v>
                </c:pt>
                <c:pt idx="61">
                  <c:v>45.004557253</c:v>
                </c:pt>
                <c:pt idx="62">
                  <c:v>45.004557253</c:v>
                </c:pt>
                <c:pt idx="63">
                  <c:v>45.304106307999994</c:v>
                </c:pt>
                <c:pt idx="64">
                  <c:v>45.304106307999994</c:v>
                </c:pt>
                <c:pt idx="65">
                  <c:v>45.605191512</c:v>
                </c:pt>
                <c:pt idx="66">
                  <c:v>45.605191512</c:v>
                </c:pt>
                <c:pt idx="67">
                  <c:v>45.904740567000005</c:v>
                </c:pt>
                <c:pt idx="68">
                  <c:v>45.904740567000005</c:v>
                </c:pt>
                <c:pt idx="69">
                  <c:v>46.204289622</c:v>
                </c:pt>
                <c:pt idx="70">
                  <c:v>46.204289622</c:v>
                </c:pt>
                <c:pt idx="71">
                  <c:v>46.503838677</c:v>
                </c:pt>
                <c:pt idx="72">
                  <c:v>46.503838677</c:v>
                </c:pt>
                <c:pt idx="73">
                  <c:v>46.804923881</c:v>
                </c:pt>
                <c:pt idx="74">
                  <c:v>46.804923881</c:v>
                </c:pt>
                <c:pt idx="75">
                  <c:v>47.10447293599999</c:v>
                </c:pt>
                <c:pt idx="76">
                  <c:v>47.10447293599999</c:v>
                </c:pt>
                <c:pt idx="77">
                  <c:v>47.404021991</c:v>
                </c:pt>
                <c:pt idx="78">
                  <c:v>47.404021991</c:v>
                </c:pt>
                <c:pt idx="79">
                  <c:v>47.705107195000004</c:v>
                </c:pt>
                <c:pt idx="80">
                  <c:v>47.705107195000004</c:v>
                </c:pt>
                <c:pt idx="81">
                  <c:v>48.00465625</c:v>
                </c:pt>
                <c:pt idx="82">
                  <c:v>48.304205304999996</c:v>
                </c:pt>
                <c:pt idx="83">
                  <c:v>48.304205304999996</c:v>
                </c:pt>
                <c:pt idx="84">
                  <c:v>48.304205304999996</c:v>
                </c:pt>
                <c:pt idx="85">
                  <c:v>48.605290509</c:v>
                </c:pt>
                <c:pt idx="86">
                  <c:v>48.904839564</c:v>
                </c:pt>
                <c:pt idx="87">
                  <c:v>48.904839564</c:v>
                </c:pt>
                <c:pt idx="88">
                  <c:v>49.204388619</c:v>
                </c:pt>
                <c:pt idx="89">
                  <c:v>49.204388619</c:v>
                </c:pt>
                <c:pt idx="90">
                  <c:v>49.505473823</c:v>
                </c:pt>
                <c:pt idx="91">
                  <c:v>49.505473823</c:v>
                </c:pt>
                <c:pt idx="92">
                  <c:v>49.505473823</c:v>
                </c:pt>
                <c:pt idx="93">
                  <c:v>49.805022878</c:v>
                </c:pt>
                <c:pt idx="94">
                  <c:v>50.104571932999995</c:v>
                </c:pt>
                <c:pt idx="95">
                  <c:v>50.104571932999995</c:v>
                </c:pt>
                <c:pt idx="96">
                  <c:v>50.104571932999995</c:v>
                </c:pt>
                <c:pt idx="97">
                  <c:v>50.405657137</c:v>
                </c:pt>
                <c:pt idx="98">
                  <c:v>50.705206192000006</c:v>
                </c:pt>
                <c:pt idx="99">
                  <c:v>51.004755247</c:v>
                </c:pt>
                <c:pt idx="100">
                  <c:v>51.004755247</c:v>
                </c:pt>
                <c:pt idx="101">
                  <c:v>51.304304302</c:v>
                </c:pt>
                <c:pt idx="102">
                  <c:v>51.304304302</c:v>
                </c:pt>
                <c:pt idx="103">
                  <c:v>51.304304302</c:v>
                </c:pt>
                <c:pt idx="104">
                  <c:v>51.304304302</c:v>
                </c:pt>
                <c:pt idx="105">
                  <c:v>51.605389506</c:v>
                </c:pt>
                <c:pt idx="106">
                  <c:v>51.605389506</c:v>
                </c:pt>
                <c:pt idx="107">
                  <c:v>51.605389506</c:v>
                </c:pt>
                <c:pt idx="108">
                  <c:v>51.605389506</c:v>
                </c:pt>
                <c:pt idx="109">
                  <c:v>51.904938560999994</c:v>
                </c:pt>
                <c:pt idx="110">
                  <c:v>51.904938560999994</c:v>
                </c:pt>
                <c:pt idx="111">
                  <c:v>51.904938560999994</c:v>
                </c:pt>
                <c:pt idx="112">
                  <c:v>52.204487616</c:v>
                </c:pt>
                <c:pt idx="113">
                  <c:v>52.204487616</c:v>
                </c:pt>
                <c:pt idx="114">
                  <c:v>52.505572820000005</c:v>
                </c:pt>
                <c:pt idx="115">
                  <c:v>52.505572820000005</c:v>
                </c:pt>
                <c:pt idx="116">
                  <c:v>52.505572820000005</c:v>
                </c:pt>
                <c:pt idx="117">
                  <c:v>52.505572820000005</c:v>
                </c:pt>
                <c:pt idx="118">
                  <c:v>52.805121875</c:v>
                </c:pt>
                <c:pt idx="119">
                  <c:v>52.805121875</c:v>
                </c:pt>
                <c:pt idx="120">
                  <c:v>52.805121875</c:v>
                </c:pt>
                <c:pt idx="121">
                  <c:v>52.805121875</c:v>
                </c:pt>
                <c:pt idx="122">
                  <c:v>52.805121875</c:v>
                </c:pt>
                <c:pt idx="123">
                  <c:v>52.805121875</c:v>
                </c:pt>
                <c:pt idx="124">
                  <c:v>52.805121875</c:v>
                </c:pt>
                <c:pt idx="125">
                  <c:v>52.805121875</c:v>
                </c:pt>
                <c:pt idx="126">
                  <c:v>52.805121875</c:v>
                </c:pt>
                <c:pt idx="127">
                  <c:v>52.805121875</c:v>
                </c:pt>
                <c:pt idx="128">
                  <c:v>52.805121875</c:v>
                </c:pt>
                <c:pt idx="129">
                  <c:v>52.805121875</c:v>
                </c:pt>
                <c:pt idx="130">
                  <c:v>52.805121875</c:v>
                </c:pt>
                <c:pt idx="131">
                  <c:v>52.805121875</c:v>
                </c:pt>
                <c:pt idx="132">
                  <c:v>52.805121875</c:v>
                </c:pt>
                <c:pt idx="133">
                  <c:v>52.805121875</c:v>
                </c:pt>
                <c:pt idx="134">
                  <c:v>52.805121875</c:v>
                </c:pt>
                <c:pt idx="135">
                  <c:v>52.805121875</c:v>
                </c:pt>
                <c:pt idx="136">
                  <c:v>52.805121875</c:v>
                </c:pt>
                <c:pt idx="137">
                  <c:v>52.805121875</c:v>
                </c:pt>
                <c:pt idx="138">
                  <c:v>52.805121875</c:v>
                </c:pt>
                <c:pt idx="139">
                  <c:v>52.805121875</c:v>
                </c:pt>
                <c:pt idx="140">
                  <c:v>52.505572820000005</c:v>
                </c:pt>
                <c:pt idx="141">
                  <c:v>52.505572820000005</c:v>
                </c:pt>
                <c:pt idx="142">
                  <c:v>52.505572820000005</c:v>
                </c:pt>
                <c:pt idx="143">
                  <c:v>52.505572820000005</c:v>
                </c:pt>
                <c:pt idx="144">
                  <c:v>52.505572820000005</c:v>
                </c:pt>
                <c:pt idx="145">
                  <c:v>52.505572820000005</c:v>
                </c:pt>
                <c:pt idx="146">
                  <c:v>52.204487616</c:v>
                </c:pt>
                <c:pt idx="147">
                  <c:v>52.204487616</c:v>
                </c:pt>
                <c:pt idx="148">
                  <c:v>52.204487616</c:v>
                </c:pt>
                <c:pt idx="149">
                  <c:v>52.204487616</c:v>
                </c:pt>
                <c:pt idx="150">
                  <c:v>51.904938560999994</c:v>
                </c:pt>
                <c:pt idx="151">
                  <c:v>51.904938560999994</c:v>
                </c:pt>
                <c:pt idx="152">
                  <c:v>51.904938560999994</c:v>
                </c:pt>
                <c:pt idx="153">
                  <c:v>51.904938560999994</c:v>
                </c:pt>
                <c:pt idx="154">
                  <c:v>51.904938560999994</c:v>
                </c:pt>
                <c:pt idx="155">
                  <c:v>51.605389506</c:v>
                </c:pt>
                <c:pt idx="156">
                  <c:v>51.605389506</c:v>
                </c:pt>
                <c:pt idx="157">
                  <c:v>51.605389506</c:v>
                </c:pt>
                <c:pt idx="158">
                  <c:v>51.304304302</c:v>
                </c:pt>
                <c:pt idx="159">
                  <c:v>51.304304302</c:v>
                </c:pt>
                <c:pt idx="160">
                  <c:v>51.304304302</c:v>
                </c:pt>
                <c:pt idx="161">
                  <c:v>51.004755247</c:v>
                </c:pt>
                <c:pt idx="162">
                  <c:v>50.705206192000006</c:v>
                </c:pt>
                <c:pt idx="163">
                  <c:v>50.705206192000006</c:v>
                </c:pt>
                <c:pt idx="164">
                  <c:v>50.405657137</c:v>
                </c:pt>
                <c:pt idx="165">
                  <c:v>50.104571932999995</c:v>
                </c:pt>
                <c:pt idx="166">
                  <c:v>49.805022878</c:v>
                </c:pt>
                <c:pt idx="167">
                  <c:v>49.505473823</c:v>
                </c:pt>
                <c:pt idx="168">
                  <c:v>49.204388619</c:v>
                </c:pt>
                <c:pt idx="169">
                  <c:v>49.204388619</c:v>
                </c:pt>
                <c:pt idx="170">
                  <c:v>48.904839564</c:v>
                </c:pt>
                <c:pt idx="171">
                  <c:v>48.605290509</c:v>
                </c:pt>
                <c:pt idx="172">
                  <c:v>48.304205304999996</c:v>
                </c:pt>
                <c:pt idx="173">
                  <c:v>48.00465625</c:v>
                </c:pt>
                <c:pt idx="174">
                  <c:v>47.705107195000004</c:v>
                </c:pt>
                <c:pt idx="175">
                  <c:v>47.404021991</c:v>
                </c:pt>
                <c:pt idx="176">
                  <c:v>47.10447293599999</c:v>
                </c:pt>
                <c:pt idx="177">
                  <c:v>46.804923881</c:v>
                </c:pt>
                <c:pt idx="178">
                  <c:v>46.804923881</c:v>
                </c:pt>
                <c:pt idx="179">
                  <c:v>46.503838677</c:v>
                </c:pt>
                <c:pt idx="180">
                  <c:v>46.204289622</c:v>
                </c:pt>
                <c:pt idx="181">
                  <c:v>45.904740567000005</c:v>
                </c:pt>
                <c:pt idx="182">
                  <c:v>45.605191512</c:v>
                </c:pt>
                <c:pt idx="183">
                  <c:v>45.304106307999994</c:v>
                </c:pt>
                <c:pt idx="184">
                  <c:v>45.004557253</c:v>
                </c:pt>
                <c:pt idx="185">
                  <c:v>44.705008198</c:v>
                </c:pt>
                <c:pt idx="186">
                  <c:v>44.403922994</c:v>
                </c:pt>
                <c:pt idx="187">
                  <c:v>43.804824884</c:v>
                </c:pt>
                <c:pt idx="188">
                  <c:v>43.204190625</c:v>
                </c:pt>
                <c:pt idx="189">
                  <c:v>42.603556366</c:v>
                </c:pt>
                <c:pt idx="190">
                  <c:v>42.304007311</c:v>
                </c:pt>
                <c:pt idx="191">
                  <c:v>41.703373051999996</c:v>
                </c:pt>
                <c:pt idx="192">
                  <c:v>41.104274942</c:v>
                </c:pt>
                <c:pt idx="193">
                  <c:v>40.503640683</c:v>
                </c:pt>
                <c:pt idx="194">
                  <c:v>40.204091628</c:v>
                </c:pt>
                <c:pt idx="195">
                  <c:v>39.904542573</c:v>
                </c:pt>
                <c:pt idx="196">
                  <c:v>39.303908314000005</c:v>
                </c:pt>
                <c:pt idx="197">
                  <c:v>38.703274054999994</c:v>
                </c:pt>
                <c:pt idx="198">
                  <c:v>38.104175945</c:v>
                </c:pt>
                <c:pt idx="199">
                  <c:v>37.503541686</c:v>
                </c:pt>
                <c:pt idx="200">
                  <c:v>37.203992631</c:v>
                </c:pt>
                <c:pt idx="201">
                  <c:v>36.902907426999995</c:v>
                </c:pt>
                <c:pt idx="202">
                  <c:v>36.303809317</c:v>
                </c:pt>
                <c:pt idx="203">
                  <c:v>35.403626003</c:v>
                </c:pt>
                <c:pt idx="204">
                  <c:v>34.802991744</c:v>
                </c:pt>
                <c:pt idx="205">
                  <c:v>34.203893633999996</c:v>
                </c:pt>
                <c:pt idx="206">
                  <c:v>33.30371032</c:v>
                </c:pt>
                <c:pt idx="207">
                  <c:v>32.403527006</c:v>
                </c:pt>
                <c:pt idx="208">
                  <c:v>31.802892747</c:v>
                </c:pt>
                <c:pt idx="209">
                  <c:v>31.203794636999998</c:v>
                </c:pt>
                <c:pt idx="210">
                  <c:v>30.303611323</c:v>
                </c:pt>
                <c:pt idx="211">
                  <c:v>29.102342805</c:v>
                </c:pt>
                <c:pt idx="212">
                  <c:v>27.603061381</c:v>
                </c:pt>
                <c:pt idx="213">
                  <c:v>26.702878067</c:v>
                </c:pt>
                <c:pt idx="214">
                  <c:v>25.202060494</c:v>
                </c:pt>
                <c:pt idx="215">
                  <c:v>23.70277907</c:v>
                </c:pt>
                <c:pt idx="216">
                  <c:v>22.802595756</c:v>
                </c:pt>
                <c:pt idx="217">
                  <c:v>21.002229128</c:v>
                </c:pt>
                <c:pt idx="218">
                  <c:v>19.802496758999997</c:v>
                </c:pt>
                <c:pt idx="219">
                  <c:v>18.301679186</c:v>
                </c:pt>
                <c:pt idx="220">
                  <c:v>17.101946816999998</c:v>
                </c:pt>
                <c:pt idx="221">
                  <c:v>15.601129244000001</c:v>
                </c:pt>
                <c:pt idx="222">
                  <c:v>14.401396875</c:v>
                </c:pt>
                <c:pt idx="223">
                  <c:v>13.2013572762</c:v>
                </c:pt>
                <c:pt idx="224">
                  <c:v>12.0011640625</c:v>
                </c:pt>
                <c:pt idx="225">
                  <c:v>10.8011244637</c:v>
                </c:pt>
                <c:pt idx="226">
                  <c:v>9.900941149700001</c:v>
                </c:pt>
                <c:pt idx="227">
                  <c:v>8.7009015509</c:v>
                </c:pt>
                <c:pt idx="228">
                  <c:v>7.8007182369</c:v>
                </c:pt>
                <c:pt idx="229">
                  <c:v>7.2006984375</c:v>
                </c:pt>
                <c:pt idx="230">
                  <c:v>6.300668738400001</c:v>
                </c:pt>
                <c:pt idx="231">
                  <c:v>5.700495324099999</c:v>
                </c:pt>
                <c:pt idx="232">
                  <c:v>4.800465625</c:v>
                </c:pt>
                <c:pt idx="233">
                  <c:v>4.2004458256</c:v>
                </c:pt>
                <c:pt idx="234">
                  <c:v>3.6004260262</c:v>
                </c:pt>
                <c:pt idx="235">
                  <c:v>3.0002526119</c:v>
                </c:pt>
                <c:pt idx="236">
                  <c:v>2.7002427121999997</c:v>
                </c:pt>
                <c:pt idx="237">
                  <c:v>2.1002229128</c:v>
                </c:pt>
                <c:pt idx="238">
                  <c:v>1.8002130131</c:v>
                </c:pt>
                <c:pt idx="239">
                  <c:v>1.50014166744</c:v>
                </c:pt>
                <c:pt idx="240">
                  <c:v>1.20011640625</c:v>
                </c:pt>
                <c:pt idx="241">
                  <c:v>0.90009114506</c:v>
                </c:pt>
                <c:pt idx="242">
                  <c:v>0.90009114506</c:v>
                </c:pt>
                <c:pt idx="243">
                  <c:v>0.60006588387</c:v>
                </c:pt>
                <c:pt idx="244">
                  <c:v>0.60006588387</c:v>
                </c:pt>
                <c:pt idx="245">
                  <c:v>0.60006588387</c:v>
                </c:pt>
                <c:pt idx="246">
                  <c:v>0.30002526119</c:v>
                </c:pt>
                <c:pt idx="247">
                  <c:v>0.30002526119</c:v>
                </c:pt>
                <c:pt idx="248">
                  <c:v>0.30002526119</c:v>
                </c:pt>
                <c:pt idx="249">
                  <c:v>0.30002526119</c:v>
                </c:pt>
                <c:pt idx="250">
                  <c:v>0.30002526119</c:v>
                </c:pt>
                <c:pt idx="251">
                  <c:v>0.30002526119</c:v>
                </c:pt>
                <c:pt idx="252">
                  <c:v>0.30002526119</c:v>
                </c:pt>
                <c:pt idx="253">
                  <c:v>0.30002526119</c:v>
                </c:pt>
                <c:pt idx="254">
                  <c:v>0.30002526119</c:v>
                </c:pt>
                <c:pt idx="255">
                  <c:v>0.30002526119</c:v>
                </c:pt>
                <c:pt idx="256">
                  <c:v>0.30002526119</c:v>
                </c:pt>
                <c:pt idx="257">
                  <c:v>0.30002526119</c:v>
                </c:pt>
                <c:pt idx="258">
                  <c:v>0.30002526119</c:v>
                </c:pt>
                <c:pt idx="259">
                  <c:v>0.30002526119</c:v>
                </c:pt>
                <c:pt idx="260">
                  <c:v>0.30002526119</c:v>
                </c:pt>
              </c:numCache>
            </c:numRef>
          </c:val>
          <c:smooth val="0"/>
        </c:ser>
        <c:axId val="24712615"/>
        <c:axId val="21086944"/>
      </c:lineChart>
      <c:catAx>
        <c:axId val="2471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71261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Analysis!$L$38:$L$47</c:f>
              <c:numCache/>
            </c:numRef>
          </c:val>
          <c:smooth val="0"/>
        </c:ser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64769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Analysis!$L$61:$L$67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452411"/>
        <c:axId val="40071700"/>
      </c:lineChart>
      <c:catAx>
        <c:axId val="44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71700"/>
        <c:crosses val="autoZero"/>
        <c:auto val="1"/>
        <c:lblOffset val="100"/>
        <c:noMultiLvlLbl val="0"/>
      </c:catAx>
      <c:valAx>
        <c:axId val="40071700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2411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Data!$B$10:$B$270</c:f>
              <c:numCach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</c:numCache>
            </c:numRef>
          </c:val>
          <c:smooth val="0"/>
        </c:ser>
        <c:marker val="1"/>
        <c:axId val="25100981"/>
        <c:axId val="24582238"/>
      </c:line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82238"/>
        <c:crosses val="autoZero"/>
        <c:auto val="1"/>
        <c:lblOffset val="100"/>
        <c:noMultiLvlLbl val="0"/>
      </c:catAx>
      <c:valAx>
        <c:axId val="24582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0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13</xdr:row>
      <xdr:rowOff>28575</xdr:rowOff>
    </xdr:from>
    <xdr:to>
      <xdr:col>6</xdr:col>
      <xdr:colOff>180975</xdr:colOff>
      <xdr:row>14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867150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3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123825</xdr:colOff>
      <xdr:row>25</xdr:row>
      <xdr:rowOff>38100</xdr:rowOff>
    </xdr:to>
    <xdr:sp>
      <xdr:nvSpPr>
        <xdr:cNvPr id="4" name="Line 20"/>
        <xdr:cNvSpPr>
          <a:spLocks/>
        </xdr:cNvSpPr>
      </xdr:nvSpPr>
      <xdr:spPr>
        <a:xfrm>
          <a:off x="857250" y="22669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14</xdr:row>
      <xdr:rowOff>9525</xdr:rowOff>
    </xdr:from>
    <xdr:to>
      <xdr:col>5</xdr:col>
      <xdr:colOff>600075</xdr:colOff>
      <xdr:row>25</xdr:row>
      <xdr:rowOff>47625</xdr:rowOff>
    </xdr:to>
    <xdr:sp>
      <xdr:nvSpPr>
        <xdr:cNvPr id="5" name="Line 3"/>
        <xdr:cNvSpPr>
          <a:spLocks/>
        </xdr:cNvSpPr>
      </xdr:nvSpPr>
      <xdr:spPr>
        <a:xfrm>
          <a:off x="4057650" y="227647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13</xdr:row>
      <xdr:rowOff>28575</xdr:rowOff>
    </xdr:from>
    <xdr:to>
      <xdr:col>1</xdr:col>
      <xdr:colOff>314325</xdr:colOff>
      <xdr:row>14</xdr:row>
      <xdr:rowOff>19050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666750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59</xdr:row>
      <xdr:rowOff>47625</xdr:rowOff>
    </xdr:from>
    <xdr:to>
      <xdr:col>15</xdr:col>
      <xdr:colOff>419100</xdr:colOff>
      <xdr:row>72</xdr:row>
      <xdr:rowOff>104775</xdr:rowOff>
    </xdr:to>
    <xdr:graphicFrame>
      <xdr:nvGraphicFramePr>
        <xdr:cNvPr id="7" name="Chart 21"/>
        <xdr:cNvGraphicFramePr/>
      </xdr:nvGraphicFramePr>
      <xdr:xfrm>
        <a:off x="8743950" y="9601200"/>
        <a:ext cx="23717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73</v>
      </c>
      <c r="C1" t="s">
        <v>70</v>
      </c>
    </row>
    <row r="2" ht="12.75">
      <c r="C2" t="s">
        <v>72</v>
      </c>
    </row>
    <row r="3" ht="12.75">
      <c r="C3" t="s">
        <v>89</v>
      </c>
    </row>
    <row r="4" ht="12.75">
      <c r="C4" t="s">
        <v>74</v>
      </c>
    </row>
    <row r="5" ht="12.75">
      <c r="C5" t="s">
        <v>94</v>
      </c>
    </row>
    <row r="6" ht="12.75">
      <c r="C6" t="s">
        <v>95</v>
      </c>
    </row>
    <row r="7" ht="12.75">
      <c r="C7" t="s">
        <v>8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53</v>
      </c>
      <c r="J9">
        <v>1</v>
      </c>
      <c r="K9">
        <v>2</v>
      </c>
      <c r="L9">
        <v>3</v>
      </c>
    </row>
    <row r="10" spans="9:10" ht="12.75">
      <c r="I10" t="s">
        <v>15</v>
      </c>
      <c r="J10" s="6" t="s">
        <v>71</v>
      </c>
    </row>
    <row r="11" spans="9:10" ht="12.75">
      <c r="I11" t="s">
        <v>16</v>
      </c>
      <c r="J11" t="s">
        <v>92</v>
      </c>
    </row>
    <row r="12" spans="9:10" ht="12.75">
      <c r="I12" t="s">
        <v>17</v>
      </c>
      <c r="J12" t="s">
        <v>93</v>
      </c>
    </row>
    <row r="13" spans="11:18" ht="12.75">
      <c r="K13" t="s">
        <v>8</v>
      </c>
      <c r="M13" t="s">
        <v>48</v>
      </c>
      <c r="O13" t="s">
        <v>75</v>
      </c>
      <c r="Q13">
        <v>1.24</v>
      </c>
      <c r="R13" t="s">
        <v>49</v>
      </c>
    </row>
    <row r="14" spans="9:15" ht="12.75">
      <c r="I14" t="s">
        <v>20</v>
      </c>
      <c r="J14">
        <v>1.875</v>
      </c>
      <c r="K14">
        <v>1.875</v>
      </c>
      <c r="L14">
        <v>1.875</v>
      </c>
      <c r="M14" s="1">
        <f>SUM(J14:L14)</f>
        <v>5.625</v>
      </c>
      <c r="N14" t="s">
        <v>13</v>
      </c>
      <c r="O14" t="s">
        <v>8</v>
      </c>
    </row>
    <row r="15" spans="9:15" ht="12.75">
      <c r="I15" t="s">
        <v>18</v>
      </c>
      <c r="J15">
        <v>1.15</v>
      </c>
      <c r="K15">
        <v>1.15</v>
      </c>
      <c r="L15">
        <v>1.15</v>
      </c>
      <c r="M15" s="1">
        <f>AVERAGE(J15:L15)</f>
        <v>1.15</v>
      </c>
      <c r="N15" t="s">
        <v>13</v>
      </c>
      <c r="O15" t="s">
        <v>8</v>
      </c>
    </row>
    <row r="16" spans="9:14" ht="12.75">
      <c r="I16" t="s">
        <v>19</v>
      </c>
      <c r="J16">
        <v>0.375</v>
      </c>
      <c r="K16">
        <v>0.375</v>
      </c>
      <c r="L16">
        <v>0.375</v>
      </c>
      <c r="M16" s="1">
        <f>AVERAGE(J16:L16)</f>
        <v>0.375</v>
      </c>
      <c r="N16" t="s">
        <v>61</v>
      </c>
    </row>
    <row r="17" spans="9:15" ht="12.75">
      <c r="I17" t="s">
        <v>57</v>
      </c>
      <c r="J17">
        <v>50.33</v>
      </c>
      <c r="K17">
        <v>50.33</v>
      </c>
      <c r="L17">
        <v>50.33</v>
      </c>
      <c r="M17" s="1">
        <f>SUM(J17:L17)</f>
        <v>150.99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0.38749999999999996</v>
      </c>
      <c r="K18">
        <f>(K15-K16)/2</f>
        <v>0.38749999999999996</v>
      </c>
      <c r="L18">
        <f>(L15-L16)/2</f>
        <v>0.38749999999999996</v>
      </c>
      <c r="M18" s="1">
        <f>AVERAGE(J18:L18)</f>
        <v>0.38749999999999996</v>
      </c>
      <c r="N18" t="s">
        <v>13</v>
      </c>
    </row>
    <row r="19" spans="9:15" ht="12.75">
      <c r="I19" t="s">
        <v>47</v>
      </c>
      <c r="J19">
        <f>J17-(Q13*J14)</f>
        <v>48.004999999999995</v>
      </c>
      <c r="K19">
        <f>K17-(Q13*K14)</f>
        <v>48.004999999999995</v>
      </c>
      <c r="L19">
        <f>L17-(Q13*L14)</f>
        <v>48.004999999999995</v>
      </c>
      <c r="M19" s="1">
        <f>SUM(J19:L19)</f>
        <v>144.015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0.291</v>
      </c>
      <c r="K22" t="s">
        <v>13</v>
      </c>
    </row>
    <row r="23" spans="9:11" ht="12.75">
      <c r="I23" t="s">
        <v>22</v>
      </c>
      <c r="J23">
        <v>0.303</v>
      </c>
      <c r="K23" t="s">
        <v>13</v>
      </c>
    </row>
    <row r="24" spans="9:11" ht="12.75">
      <c r="I24" t="s">
        <v>44</v>
      </c>
      <c r="J24" s="1">
        <f>J23-J22</f>
        <v>0.01200000000000001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183</v>
      </c>
      <c r="K27">
        <v>550</v>
      </c>
      <c r="L27" t="s">
        <v>58</v>
      </c>
      <c r="M27" t="s">
        <v>50</v>
      </c>
    </row>
    <row r="28" spans="9:14" ht="12.75">
      <c r="I28" t="s">
        <v>24</v>
      </c>
      <c r="J28">
        <v>213</v>
      </c>
      <c r="K28">
        <v>650</v>
      </c>
      <c r="M28" t="s">
        <v>37</v>
      </c>
      <c r="N28">
        <f>((J22/2)^2)*PI()</f>
        <v>0.06650830187465931</v>
      </c>
    </row>
    <row r="29" spans="9:14" ht="12.75">
      <c r="I29" t="s">
        <v>12</v>
      </c>
      <c r="J29">
        <v>179</v>
      </c>
      <c r="K29">
        <v>500</v>
      </c>
      <c r="L29" t="s">
        <v>8</v>
      </c>
      <c r="M29" t="s">
        <v>39</v>
      </c>
      <c r="N29">
        <f>C32/N28</f>
        <v>793.9628645836704</v>
      </c>
    </row>
    <row r="30" spans="9:13" ht="12.75">
      <c r="I30" t="s">
        <v>40</v>
      </c>
      <c r="J30">
        <f>(M18/C34)</f>
        <v>0.4246575342465753</v>
      </c>
      <c r="K30" t="s">
        <v>42</v>
      </c>
      <c r="M30" t="s">
        <v>51</v>
      </c>
    </row>
    <row r="31" ht="12.75">
      <c r="L31" t="s">
        <v>59</v>
      </c>
    </row>
    <row r="32" spans="1:7" ht="12.75">
      <c r="A32" t="s">
        <v>14</v>
      </c>
      <c r="C32" s="2">
        <f>MAX(Data!B10:B500)</f>
        <v>52.805121875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AVERAGE(Data!B23:B242)</f>
        <v>42.02184676443044</v>
      </c>
      <c r="D33" t="s">
        <v>31</v>
      </c>
      <c r="F33" t="s">
        <v>8</v>
      </c>
      <c r="G33" t="s">
        <v>8</v>
      </c>
      <c r="H33" t="s">
        <v>78</v>
      </c>
    </row>
    <row r="34" spans="1:8" ht="12.75">
      <c r="A34" t="s">
        <v>0</v>
      </c>
      <c r="C34" s="2">
        <f>(242-23)/240</f>
        <v>0.9125</v>
      </c>
      <c r="D34" t="s">
        <v>35</v>
      </c>
      <c r="H34" t="s">
        <v>79</v>
      </c>
    </row>
    <row r="35" spans="1:8" ht="12.75">
      <c r="A35" t="s">
        <v>3</v>
      </c>
      <c r="C35" s="2">
        <f>((SUM(Data!B23:B242))/240)</f>
        <v>38.520026200727905</v>
      </c>
      <c r="D35" t="s">
        <v>4</v>
      </c>
      <c r="F35" t="s">
        <v>8</v>
      </c>
      <c r="H35" t="s">
        <v>8</v>
      </c>
    </row>
    <row r="36" spans="3:12" ht="12.75">
      <c r="C36" s="2">
        <f>C35*4.448</f>
        <v>171.33707654083773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f>M19/1000</f>
        <v>0.14401499999999998</v>
      </c>
      <c r="D37" t="s">
        <v>56</v>
      </c>
      <c r="G37" t="s">
        <v>60</v>
      </c>
      <c r="H37">
        <v>0</v>
      </c>
      <c r="I37" s="4">
        <v>0</v>
      </c>
    </row>
    <row r="38" spans="1:12" ht="12.75">
      <c r="A38" t="s">
        <v>8</v>
      </c>
      <c r="C38" s="4">
        <f>C37/453.54*1000</f>
        <v>0.3175353882788728</v>
      </c>
      <c r="D38" t="s">
        <v>9</v>
      </c>
      <c r="H38">
        <v>3.15</v>
      </c>
      <c r="I38" s="4">
        <v>0.195</v>
      </c>
      <c r="J38">
        <f aca="true" t="shared" si="0" ref="J38:J47">(I38)/H38</f>
        <v>0.06190476190476191</v>
      </c>
      <c r="K38">
        <f aca="true" t="shared" si="1" ref="K38:K47">1/J38</f>
        <v>16.153846153846153</v>
      </c>
      <c r="L38">
        <f>1/((I38-I37)/H38)</f>
        <v>16.153846153846153</v>
      </c>
    </row>
    <row r="39" spans="1:12" ht="12.75">
      <c r="A39" t="s">
        <v>7</v>
      </c>
      <c r="C39" s="2">
        <f>(C36/C37)/9.8</f>
        <v>121.39968168057732</v>
      </c>
      <c r="D39" t="s">
        <v>1</v>
      </c>
      <c r="H39">
        <v>13.15</v>
      </c>
      <c r="I39" s="4">
        <v>0.82</v>
      </c>
      <c r="J39">
        <f t="shared" si="0"/>
        <v>0.0623574144486692</v>
      </c>
      <c r="K39">
        <f t="shared" si="1"/>
        <v>16.03658536585366</v>
      </c>
      <c r="L39">
        <f>1/((I39-I37)/H39)</f>
        <v>16.03658536585366</v>
      </c>
    </row>
    <row r="40" spans="8:12" ht="12.75">
      <c r="H40">
        <v>23.15</v>
      </c>
      <c r="I40" s="4">
        <v>1.504</v>
      </c>
      <c r="J40">
        <f t="shared" si="0"/>
        <v>0.06496760259179266</v>
      </c>
      <c r="K40">
        <f t="shared" si="1"/>
        <v>15.392287234042554</v>
      </c>
      <c r="L40">
        <f>1/((I40-I37)/H40)</f>
        <v>15.392287234042554</v>
      </c>
    </row>
    <row r="41" spans="1:12" ht="12.75">
      <c r="A41" s="5"/>
      <c r="H41">
        <v>33.15</v>
      </c>
      <c r="I41" s="4">
        <v>2.109</v>
      </c>
      <c r="J41">
        <f t="shared" si="0"/>
        <v>0.06361990950226244</v>
      </c>
      <c r="K41">
        <f t="shared" si="1"/>
        <v>15.718349928876245</v>
      </c>
      <c r="L41">
        <f>1/((I41-I37)/H41)</f>
        <v>15.718349928876245</v>
      </c>
    </row>
    <row r="42" spans="8:12" ht="12.75">
      <c r="H42">
        <v>43.15</v>
      </c>
      <c r="I42" s="4">
        <v>2.734</v>
      </c>
      <c r="J42">
        <f t="shared" si="0"/>
        <v>0.0633603707995365</v>
      </c>
      <c r="K42">
        <f t="shared" si="1"/>
        <v>15.782735918068763</v>
      </c>
      <c r="L42">
        <f>1/((I42-I37)/H42)</f>
        <v>15.782735918068763</v>
      </c>
    </row>
    <row r="43" spans="8:12" ht="12.75">
      <c r="H43">
        <v>53.15</v>
      </c>
      <c r="I43" s="4">
        <v>3.379</v>
      </c>
      <c r="J43">
        <f t="shared" si="0"/>
        <v>0.06357478833490122</v>
      </c>
      <c r="K43">
        <f t="shared" si="1"/>
        <v>15.729505770938147</v>
      </c>
      <c r="L43">
        <f>1/((I43-I37)/H43)</f>
        <v>15.729505770938147</v>
      </c>
    </row>
    <row r="44" spans="1:12" ht="12.75">
      <c r="A44" t="s">
        <v>33</v>
      </c>
      <c r="H44">
        <v>63.15</v>
      </c>
      <c r="I44" s="4">
        <v>3.965</v>
      </c>
      <c r="J44">
        <f t="shared" si="0"/>
        <v>0.06278701504354711</v>
      </c>
      <c r="K44">
        <f t="shared" si="1"/>
        <v>15.92686002522068</v>
      </c>
      <c r="L44">
        <f>1/((I44-I37)/H44)</f>
        <v>15.92686002522068</v>
      </c>
    </row>
    <row r="45" spans="1:12" ht="12.75">
      <c r="A45" t="s">
        <v>36</v>
      </c>
      <c r="H45">
        <v>73.15</v>
      </c>
      <c r="I45" s="4">
        <v>4.55</v>
      </c>
      <c r="J45">
        <f t="shared" si="0"/>
        <v>0.062200956937799035</v>
      </c>
      <c r="K45">
        <f t="shared" si="1"/>
        <v>16.07692307692308</v>
      </c>
      <c r="L45">
        <f>1/((I45-I37)/H45)</f>
        <v>16.07692307692308</v>
      </c>
    </row>
    <row r="46" spans="1:12" ht="12.75">
      <c r="A46" t="s">
        <v>8</v>
      </c>
      <c r="H46">
        <v>83.15</v>
      </c>
      <c r="I46" s="4">
        <v>5.176</v>
      </c>
      <c r="J46">
        <f t="shared" si="0"/>
        <v>0.06224894768490679</v>
      </c>
      <c r="K46">
        <f t="shared" si="1"/>
        <v>16.064528593508502</v>
      </c>
      <c r="L46">
        <f>1/((I46-I37)/H46)</f>
        <v>16.064528593508502</v>
      </c>
    </row>
    <row r="47" spans="1:12" ht="12.75">
      <c r="A47" t="s">
        <v>8</v>
      </c>
      <c r="G47" t="s">
        <v>8</v>
      </c>
      <c r="H47">
        <v>93.15</v>
      </c>
      <c r="I47" s="4">
        <v>6.074</v>
      </c>
      <c r="J47">
        <f t="shared" si="0"/>
        <v>0.0652066559312936</v>
      </c>
      <c r="K47">
        <f t="shared" si="1"/>
        <v>15.335857754362861</v>
      </c>
      <c r="L47">
        <f>1/((I47-I37)/H47)</f>
        <v>15.335857754362861</v>
      </c>
    </row>
    <row r="48" spans="9:12" ht="12.75">
      <c r="I48" t="s">
        <v>43</v>
      </c>
      <c r="J48">
        <f>AVERAGE(J40:J46)</f>
        <v>0.06325137012782082</v>
      </c>
      <c r="K48">
        <f>AVERAGE(K40:K47)</f>
        <v>15.753381037742603</v>
      </c>
      <c r="L48">
        <f>AVERAGE(L40:L47)</f>
        <v>15.753381037742603</v>
      </c>
    </row>
    <row r="49" ht="12.75">
      <c r="H49" t="s">
        <v>76</v>
      </c>
    </row>
    <row r="50" spans="1:8" ht="12.75">
      <c r="A50" t="s">
        <v>62</v>
      </c>
      <c r="H50" t="s">
        <v>77</v>
      </c>
    </row>
    <row r="51" spans="1:5" ht="12.75">
      <c r="A51" t="s">
        <v>63</v>
      </c>
      <c r="B51">
        <v>3.04</v>
      </c>
      <c r="C51" t="s">
        <v>66</v>
      </c>
      <c r="D51">
        <f>B52-B51</f>
        <v>0.6800000000000002</v>
      </c>
      <c r="E51" t="s">
        <v>67</v>
      </c>
    </row>
    <row r="52" spans="1:2" ht="12.75">
      <c r="A52" t="s">
        <v>64</v>
      </c>
      <c r="B52">
        <v>3.72</v>
      </c>
    </row>
    <row r="53" spans="1:5" ht="12.75">
      <c r="A53" t="s">
        <v>65</v>
      </c>
      <c r="B53">
        <v>4.595</v>
      </c>
      <c r="C53" t="s">
        <v>0</v>
      </c>
      <c r="D53">
        <f>B53-B52</f>
        <v>0.8749999999999996</v>
      </c>
      <c r="E53" t="s">
        <v>67</v>
      </c>
    </row>
    <row r="54" ht="12.75">
      <c r="I54" s="4"/>
    </row>
    <row r="55" spans="8:9" ht="12.75">
      <c r="H55" t="s">
        <v>96</v>
      </c>
      <c r="I55" s="4"/>
    </row>
    <row r="56" ht="12.75">
      <c r="H56" t="s">
        <v>78</v>
      </c>
    </row>
    <row r="57" ht="12.75">
      <c r="H57" t="s">
        <v>28</v>
      </c>
    </row>
    <row r="58" spans="4:8" ht="12.75">
      <c r="D58" s="2"/>
      <c r="H58" t="s">
        <v>80</v>
      </c>
    </row>
    <row r="59" spans="8:12" ht="12.75">
      <c r="H59" t="s">
        <v>52</v>
      </c>
      <c r="I59" t="s">
        <v>27</v>
      </c>
      <c r="J59" t="s">
        <v>29</v>
      </c>
      <c r="K59" t="s">
        <v>30</v>
      </c>
      <c r="L59" t="s">
        <v>46</v>
      </c>
    </row>
    <row r="60" spans="8:9" ht="12.75">
      <c r="H60">
        <v>0</v>
      </c>
      <c r="I60" s="4">
        <v>0</v>
      </c>
    </row>
    <row r="61" spans="8:12" ht="12.75">
      <c r="H61">
        <v>3.15</v>
      </c>
      <c r="I61" s="4">
        <v>0.195</v>
      </c>
      <c r="J61">
        <f aca="true" t="shared" si="2" ref="J61:J67">(I61)/H61</f>
        <v>0.06190476190476191</v>
      </c>
      <c r="K61">
        <f aca="true" t="shared" si="3" ref="K61:K67">1/J61</f>
        <v>16.153846153846153</v>
      </c>
      <c r="L61">
        <f>1/((I61-I60)/H61)</f>
        <v>16.153846153846153</v>
      </c>
    </row>
    <row r="62" spans="8:12" ht="12.75">
      <c r="H62">
        <v>13.15</v>
      </c>
      <c r="I62" s="4">
        <v>0.859</v>
      </c>
      <c r="J62">
        <f t="shared" si="2"/>
        <v>0.0653231939163498</v>
      </c>
      <c r="K62">
        <f t="shared" si="3"/>
        <v>15.30849825378347</v>
      </c>
      <c r="L62">
        <f>1/((I62-I60)/H62)</f>
        <v>15.30849825378347</v>
      </c>
    </row>
    <row r="63" spans="8:12" ht="12.75">
      <c r="H63">
        <v>23.15</v>
      </c>
      <c r="I63" s="4">
        <v>1.523</v>
      </c>
      <c r="J63">
        <f t="shared" si="2"/>
        <v>0.06578833693304535</v>
      </c>
      <c r="K63">
        <f t="shared" si="3"/>
        <v>15.20026263952725</v>
      </c>
      <c r="L63">
        <f>1/((I63-I60)/H63)</f>
        <v>15.20026263952725</v>
      </c>
    </row>
    <row r="64" spans="8:12" ht="12.75">
      <c r="H64">
        <v>33.15</v>
      </c>
      <c r="I64" s="4">
        <v>2.188</v>
      </c>
      <c r="J64">
        <f t="shared" si="2"/>
        <v>0.06600301659125189</v>
      </c>
      <c r="K64">
        <f t="shared" si="3"/>
        <v>15.150822669104203</v>
      </c>
      <c r="L64">
        <f>1/((I64-I60)/H64)</f>
        <v>15.150822669104203</v>
      </c>
    </row>
    <row r="65" spans="8:12" ht="12.75">
      <c r="H65">
        <v>43.15</v>
      </c>
      <c r="I65" s="4">
        <v>2.871</v>
      </c>
      <c r="J65">
        <f t="shared" si="2"/>
        <v>0.06653534183082271</v>
      </c>
      <c r="K65">
        <f t="shared" si="3"/>
        <v>15.029606408916754</v>
      </c>
      <c r="L65">
        <f>1/((I65-I60)/H65)</f>
        <v>15.029606408916754</v>
      </c>
    </row>
    <row r="66" spans="8:12" ht="12.75">
      <c r="H66">
        <v>53.15</v>
      </c>
      <c r="I66" s="4">
        <v>3.379</v>
      </c>
      <c r="J66">
        <f t="shared" si="2"/>
        <v>0.06357478833490122</v>
      </c>
      <c r="K66">
        <f t="shared" si="3"/>
        <v>15.729505770938147</v>
      </c>
      <c r="L66">
        <f>1/((I66-I60)/H66)</f>
        <v>15.729505770938147</v>
      </c>
    </row>
    <row r="67" spans="8:12" ht="12.75">
      <c r="H67">
        <v>63.15</v>
      </c>
      <c r="I67" s="4">
        <v>4.023</v>
      </c>
      <c r="J67">
        <f t="shared" si="2"/>
        <v>0.06370546318289785</v>
      </c>
      <c r="K67">
        <f t="shared" si="3"/>
        <v>15.697240865026101</v>
      </c>
      <c r="L67">
        <f>1/((I67-I60)/H67)</f>
        <v>15.697240865026101</v>
      </c>
    </row>
    <row r="68" spans="8:12" ht="12.75">
      <c r="H68">
        <v>73.15</v>
      </c>
      <c r="I68" s="4" t="s">
        <v>88</v>
      </c>
      <c r="J68" t="s">
        <v>8</v>
      </c>
      <c r="K68" t="s">
        <v>8</v>
      </c>
      <c r="L68" t="s">
        <v>8</v>
      </c>
    </row>
    <row r="69" spans="8:12" ht="12.75">
      <c r="H69">
        <v>83.15</v>
      </c>
      <c r="I69" s="4" t="s">
        <v>88</v>
      </c>
      <c r="J69" t="s">
        <v>8</v>
      </c>
      <c r="K69" t="s">
        <v>8</v>
      </c>
      <c r="L69" t="s">
        <v>8</v>
      </c>
    </row>
    <row r="70" spans="8:12" ht="12.75">
      <c r="H70">
        <v>93.15</v>
      </c>
      <c r="I70" s="4" t="s">
        <v>88</v>
      </c>
      <c r="J70" t="s">
        <v>8</v>
      </c>
      <c r="K70" t="s">
        <v>8</v>
      </c>
      <c r="L70" t="s">
        <v>8</v>
      </c>
    </row>
    <row r="71" spans="9:12" ht="12.75">
      <c r="I71">
        <v>0</v>
      </c>
      <c r="J71">
        <f>AVERAGE(J63:J69)</f>
        <v>0.06512138937458381</v>
      </c>
      <c r="K71">
        <f>AVERAGE(K63:K70)</f>
        <v>15.361487670702491</v>
      </c>
      <c r="L71">
        <f>AVERAGE(L63:L67)</f>
        <v>15.361487670702491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7">
        <v>0</v>
      </c>
      <c r="B10" s="1">
        <f>(A10*15.36149)</f>
        <v>0</v>
      </c>
      <c r="D10" s="2">
        <f>MAX(B10:B384)</f>
        <v>52.805121875</v>
      </c>
      <c r="E10">
        <f>D10/10</f>
        <v>5.280512187499999</v>
      </c>
    </row>
    <row r="11" spans="1:2" ht="12.75">
      <c r="A11" s="7">
        <v>0</v>
      </c>
      <c r="B11" s="1">
        <f aca="true" t="shared" si="0" ref="B11:B74">(A11*15.36149)</f>
        <v>0</v>
      </c>
    </row>
    <row r="12" spans="1:2" ht="12.75">
      <c r="A12" s="7">
        <v>0</v>
      </c>
      <c r="B12" s="1">
        <f t="shared" si="0"/>
        <v>0</v>
      </c>
    </row>
    <row r="13" spans="1:4" ht="12.75">
      <c r="A13" s="7">
        <v>0</v>
      </c>
      <c r="B13" s="1">
        <f t="shared" si="0"/>
        <v>0</v>
      </c>
      <c r="D13" t="s">
        <v>8</v>
      </c>
    </row>
    <row r="14" spans="1:4" ht="12.75">
      <c r="A14" s="7">
        <v>0</v>
      </c>
      <c r="B14" s="1">
        <f t="shared" si="0"/>
        <v>0</v>
      </c>
      <c r="D14" t="s">
        <v>8</v>
      </c>
    </row>
    <row r="15" spans="1:4" ht="12.75">
      <c r="A15" s="7">
        <v>0</v>
      </c>
      <c r="B15" s="1">
        <f t="shared" si="0"/>
        <v>0</v>
      </c>
      <c r="D15" t="s">
        <v>8</v>
      </c>
    </row>
    <row r="16" spans="1:2" ht="12.75">
      <c r="A16" s="7">
        <v>0</v>
      </c>
      <c r="B16" s="1">
        <f t="shared" si="0"/>
        <v>0</v>
      </c>
    </row>
    <row r="17" spans="1:2" ht="12.75">
      <c r="A17" s="7">
        <v>0</v>
      </c>
      <c r="B17" s="1">
        <f t="shared" si="0"/>
        <v>0</v>
      </c>
    </row>
    <row r="18" spans="1:2" ht="12.75">
      <c r="A18" s="7">
        <v>0.019531</v>
      </c>
      <c r="B18" s="1">
        <f t="shared" si="0"/>
        <v>0.30002526119</v>
      </c>
    </row>
    <row r="19" spans="1:2" ht="12.75">
      <c r="A19" s="7">
        <v>0.019531</v>
      </c>
      <c r="B19" s="1">
        <f t="shared" si="0"/>
        <v>0.30002526119</v>
      </c>
    </row>
    <row r="20" spans="1:2" ht="12.75">
      <c r="A20" s="7">
        <v>0.039063</v>
      </c>
      <c r="B20" s="1">
        <f t="shared" si="0"/>
        <v>0.60006588387</v>
      </c>
    </row>
    <row r="21" spans="1:2" ht="12.75">
      <c r="A21" s="7">
        <v>0.11719</v>
      </c>
      <c r="B21" s="1">
        <f t="shared" si="0"/>
        <v>1.8002130131</v>
      </c>
    </row>
    <row r="22" spans="1:2" ht="12.75">
      <c r="A22" s="7">
        <v>0.21484</v>
      </c>
      <c r="B22" s="1">
        <f t="shared" si="0"/>
        <v>3.3002625116</v>
      </c>
    </row>
    <row r="23" spans="1:3" ht="12.75">
      <c r="A23" s="7">
        <v>0.39063</v>
      </c>
      <c r="B23" s="1">
        <f t="shared" si="0"/>
        <v>6.0006588387</v>
      </c>
      <c r="C23" t="s">
        <v>54</v>
      </c>
    </row>
    <row r="24" spans="1:2" ht="12.75">
      <c r="A24" s="7">
        <v>0.46875</v>
      </c>
      <c r="B24" s="1">
        <f t="shared" si="0"/>
        <v>7.2006984375</v>
      </c>
    </row>
    <row r="25" spans="1:2" ht="12.75">
      <c r="A25" s="7">
        <v>0.60547</v>
      </c>
      <c r="B25" s="1">
        <f t="shared" si="0"/>
        <v>9.3009213503</v>
      </c>
    </row>
    <row r="26" spans="1:2" ht="12.75">
      <c r="A26" s="7">
        <v>0.72266</v>
      </c>
      <c r="B26" s="1">
        <f t="shared" si="0"/>
        <v>11.1011343634</v>
      </c>
    </row>
    <row r="27" spans="1:2" ht="12.75">
      <c r="A27" s="7">
        <v>0.87891</v>
      </c>
      <c r="B27" s="1">
        <f t="shared" si="0"/>
        <v>13.501367175899999</v>
      </c>
    </row>
    <row r="28" spans="1:2" ht="12.75">
      <c r="A28" s="7">
        <v>1.0352</v>
      </c>
      <c r="B28" s="1">
        <f t="shared" si="0"/>
        <v>15.902214447999999</v>
      </c>
    </row>
    <row r="29" spans="1:2" ht="12.75">
      <c r="A29" s="7">
        <v>1.1914</v>
      </c>
      <c r="B29" s="1">
        <f t="shared" si="0"/>
        <v>18.301679186</v>
      </c>
    </row>
    <row r="30" spans="1:2" ht="12.75">
      <c r="A30" s="7">
        <v>1.3672</v>
      </c>
      <c r="B30" s="1">
        <f t="shared" si="0"/>
        <v>21.002229128</v>
      </c>
    </row>
    <row r="31" spans="1:2" ht="12.75">
      <c r="A31" s="7">
        <v>1.543</v>
      </c>
      <c r="B31" s="1">
        <f t="shared" si="0"/>
        <v>23.70277907</v>
      </c>
    </row>
    <row r="32" spans="1:2" ht="12.75">
      <c r="A32" s="7">
        <v>1.7188</v>
      </c>
      <c r="B32" s="1">
        <f t="shared" si="0"/>
        <v>26.403329012</v>
      </c>
    </row>
    <row r="33" spans="1:2" ht="12.75">
      <c r="A33" s="7">
        <v>1.8555</v>
      </c>
      <c r="B33" s="1">
        <f t="shared" si="0"/>
        <v>28.503244695</v>
      </c>
    </row>
    <row r="34" spans="1:2" ht="12.75">
      <c r="A34" s="7">
        <v>1.9922</v>
      </c>
      <c r="B34" s="1">
        <f t="shared" si="0"/>
        <v>30.603160378</v>
      </c>
    </row>
    <row r="35" spans="1:2" ht="12.75">
      <c r="A35" s="7">
        <v>2.1094</v>
      </c>
      <c r="B35" s="1">
        <f t="shared" si="0"/>
        <v>32.403527006</v>
      </c>
    </row>
    <row r="36" spans="1:2" ht="12.75">
      <c r="A36" s="7">
        <v>2.2266</v>
      </c>
      <c r="B36" s="1">
        <f t="shared" si="0"/>
        <v>34.203893633999996</v>
      </c>
    </row>
    <row r="37" spans="1:2" ht="12.75">
      <c r="A37" s="7">
        <v>2.3047</v>
      </c>
      <c r="B37" s="1">
        <f t="shared" si="0"/>
        <v>35.403626003</v>
      </c>
    </row>
    <row r="38" spans="1:2" ht="12.75">
      <c r="A38" s="7">
        <v>2.4023</v>
      </c>
      <c r="B38" s="1">
        <f t="shared" si="0"/>
        <v>36.902907426999995</v>
      </c>
    </row>
    <row r="39" spans="1:2" ht="12.75">
      <c r="A39" s="7">
        <v>2.4609</v>
      </c>
      <c r="B39" s="1">
        <f t="shared" si="0"/>
        <v>37.803090741</v>
      </c>
    </row>
    <row r="40" spans="1:2" ht="12.75">
      <c r="A40" s="7">
        <v>2.5</v>
      </c>
      <c r="B40" s="1">
        <f t="shared" si="0"/>
        <v>38.403725</v>
      </c>
    </row>
    <row r="41" spans="1:2" ht="12.75">
      <c r="A41" s="7">
        <v>2.5586</v>
      </c>
      <c r="B41" s="1">
        <f t="shared" si="0"/>
        <v>39.303908314000005</v>
      </c>
    </row>
    <row r="42" spans="1:2" ht="12.75">
      <c r="A42" s="7">
        <v>2.5977</v>
      </c>
      <c r="B42" s="1">
        <f t="shared" si="0"/>
        <v>39.904542573</v>
      </c>
    </row>
    <row r="43" spans="1:2" ht="12.75">
      <c r="A43" s="7">
        <v>2.5977</v>
      </c>
      <c r="B43" s="1">
        <f t="shared" si="0"/>
        <v>39.904542573</v>
      </c>
    </row>
    <row r="44" spans="1:2" ht="12.75">
      <c r="A44" s="7">
        <v>2.6367</v>
      </c>
      <c r="B44" s="1">
        <f t="shared" si="0"/>
        <v>40.503640683</v>
      </c>
    </row>
    <row r="45" spans="1:2" ht="12.75">
      <c r="A45" s="7">
        <v>2.6563</v>
      </c>
      <c r="B45" s="1">
        <f t="shared" si="0"/>
        <v>40.804725887</v>
      </c>
    </row>
    <row r="46" spans="1:2" ht="12.75">
      <c r="A46" s="7">
        <v>2.6563</v>
      </c>
      <c r="B46" s="1">
        <f t="shared" si="0"/>
        <v>40.804725887</v>
      </c>
    </row>
    <row r="47" spans="1:2" ht="12.75">
      <c r="A47" s="7">
        <v>2.6953</v>
      </c>
      <c r="B47" s="1">
        <f t="shared" si="0"/>
        <v>41.403823997</v>
      </c>
    </row>
    <row r="48" spans="1:2" ht="12.75">
      <c r="A48" s="7">
        <v>2.7148</v>
      </c>
      <c r="B48" s="1">
        <f t="shared" si="0"/>
        <v>41.703373051999996</v>
      </c>
    </row>
    <row r="49" spans="1:2" ht="12.75">
      <c r="A49" s="7">
        <v>2.7148</v>
      </c>
      <c r="B49" s="1">
        <f t="shared" si="0"/>
        <v>41.703373051999996</v>
      </c>
    </row>
    <row r="50" spans="1:2" ht="12.75">
      <c r="A50" s="7">
        <v>2.7148</v>
      </c>
      <c r="B50" s="1">
        <f t="shared" si="0"/>
        <v>41.703373051999996</v>
      </c>
    </row>
    <row r="51" spans="1:2" ht="12.75">
      <c r="A51" s="7">
        <v>2.7148</v>
      </c>
      <c r="B51" s="1">
        <f t="shared" si="0"/>
        <v>41.703373051999996</v>
      </c>
    </row>
    <row r="52" spans="1:2" ht="12.75">
      <c r="A52" s="7">
        <v>2.7344</v>
      </c>
      <c r="B52" s="1">
        <f t="shared" si="0"/>
        <v>42.004458256</v>
      </c>
    </row>
    <row r="53" spans="1:2" ht="12.75">
      <c r="A53" s="7">
        <v>2.7344</v>
      </c>
      <c r="B53" s="1">
        <f t="shared" si="0"/>
        <v>42.004458256</v>
      </c>
    </row>
    <row r="54" spans="1:2" ht="12.75">
      <c r="A54" s="7">
        <v>2.7539</v>
      </c>
      <c r="B54" s="1">
        <f t="shared" si="0"/>
        <v>42.304007311</v>
      </c>
    </row>
    <row r="55" spans="1:2" ht="12.75">
      <c r="A55" s="7">
        <v>2.7539</v>
      </c>
      <c r="B55" s="1">
        <f t="shared" si="0"/>
        <v>42.304007311</v>
      </c>
    </row>
    <row r="56" spans="1:2" ht="12.75">
      <c r="A56" s="7">
        <v>2.7539</v>
      </c>
      <c r="B56" s="1">
        <f t="shared" si="0"/>
        <v>42.304007311</v>
      </c>
    </row>
    <row r="57" spans="1:2" ht="12.75">
      <c r="A57" s="7">
        <v>2.7734</v>
      </c>
      <c r="B57" s="1">
        <f t="shared" si="0"/>
        <v>42.603556366</v>
      </c>
    </row>
    <row r="58" spans="1:2" ht="12.75">
      <c r="A58" s="7">
        <v>2.7734</v>
      </c>
      <c r="B58" s="1">
        <f t="shared" si="0"/>
        <v>42.603556366</v>
      </c>
    </row>
    <row r="59" spans="1:2" ht="12.75">
      <c r="A59" s="7">
        <v>2.793</v>
      </c>
      <c r="B59" s="1">
        <f t="shared" si="0"/>
        <v>42.90464157</v>
      </c>
    </row>
    <row r="60" spans="1:2" ht="12.75">
      <c r="A60" s="7">
        <v>2.793</v>
      </c>
      <c r="B60" s="1">
        <f t="shared" si="0"/>
        <v>42.90464157</v>
      </c>
    </row>
    <row r="61" spans="1:2" ht="12.75">
      <c r="A61" s="7">
        <v>2.8125</v>
      </c>
      <c r="B61" s="1">
        <f t="shared" si="0"/>
        <v>43.204190625</v>
      </c>
    </row>
    <row r="62" spans="1:2" ht="12.75">
      <c r="A62" s="7">
        <v>2.832</v>
      </c>
      <c r="B62" s="1">
        <f t="shared" si="0"/>
        <v>43.503739679999995</v>
      </c>
    </row>
    <row r="63" spans="1:2" ht="12.75">
      <c r="A63" s="7">
        <v>2.832</v>
      </c>
      <c r="B63" s="1">
        <f t="shared" si="0"/>
        <v>43.503739679999995</v>
      </c>
    </row>
    <row r="64" spans="1:2" ht="12.75">
      <c r="A64" s="7">
        <v>2.8516</v>
      </c>
      <c r="B64" s="1">
        <f t="shared" si="0"/>
        <v>43.804824884</v>
      </c>
    </row>
    <row r="65" spans="1:2" ht="12.75">
      <c r="A65" s="7">
        <v>2.8516</v>
      </c>
      <c r="B65" s="1">
        <f t="shared" si="0"/>
        <v>43.804824884</v>
      </c>
    </row>
    <row r="66" spans="1:2" ht="12.75">
      <c r="A66" s="7">
        <v>2.8711</v>
      </c>
      <c r="B66" s="1">
        <f t="shared" si="0"/>
        <v>44.104373939000006</v>
      </c>
    </row>
    <row r="67" spans="1:2" ht="12.75">
      <c r="A67" s="7">
        <v>2.8906</v>
      </c>
      <c r="B67" s="1">
        <f t="shared" si="0"/>
        <v>44.403922994</v>
      </c>
    </row>
    <row r="68" spans="1:2" ht="12.75">
      <c r="A68" s="7">
        <v>2.8906</v>
      </c>
      <c r="B68" s="1">
        <f t="shared" si="0"/>
        <v>44.403922994</v>
      </c>
    </row>
    <row r="69" spans="1:2" ht="12.75">
      <c r="A69" s="7">
        <v>2.9102</v>
      </c>
      <c r="B69" s="1">
        <f t="shared" si="0"/>
        <v>44.705008198</v>
      </c>
    </row>
    <row r="70" spans="1:2" ht="12.75">
      <c r="A70" s="7">
        <v>2.9102</v>
      </c>
      <c r="B70" s="1">
        <f t="shared" si="0"/>
        <v>44.705008198</v>
      </c>
    </row>
    <row r="71" spans="1:2" ht="12.75">
      <c r="A71" s="7">
        <v>2.9297</v>
      </c>
      <c r="B71" s="1">
        <f t="shared" si="0"/>
        <v>45.004557253</v>
      </c>
    </row>
    <row r="72" spans="1:2" ht="12.75">
      <c r="A72" s="7">
        <v>2.9297</v>
      </c>
      <c r="B72" s="1">
        <f t="shared" si="0"/>
        <v>45.004557253</v>
      </c>
    </row>
    <row r="73" spans="1:2" ht="12.75">
      <c r="A73" s="7">
        <v>2.9492</v>
      </c>
      <c r="B73" s="1">
        <f t="shared" si="0"/>
        <v>45.304106307999994</v>
      </c>
    </row>
    <row r="74" spans="1:2" ht="12.75">
      <c r="A74" s="7">
        <v>2.9492</v>
      </c>
      <c r="B74" s="1">
        <f t="shared" si="0"/>
        <v>45.304106307999994</v>
      </c>
    </row>
    <row r="75" spans="1:2" ht="12.75">
      <c r="A75" s="7">
        <v>2.9688</v>
      </c>
      <c r="B75" s="1">
        <f aca="true" t="shared" si="1" ref="B75:B138">(A75*15.36149)</f>
        <v>45.605191512</v>
      </c>
    </row>
    <row r="76" spans="1:2" ht="12.75">
      <c r="A76" s="7">
        <v>2.9688</v>
      </c>
      <c r="B76" s="1">
        <f t="shared" si="1"/>
        <v>45.605191512</v>
      </c>
    </row>
    <row r="77" spans="1:2" ht="12.75">
      <c r="A77" s="7">
        <v>2.9883</v>
      </c>
      <c r="B77" s="1">
        <f t="shared" si="1"/>
        <v>45.904740567000005</v>
      </c>
    </row>
    <row r="78" spans="1:2" ht="12.75">
      <c r="A78" s="7">
        <v>2.9883</v>
      </c>
      <c r="B78" s="1">
        <f t="shared" si="1"/>
        <v>45.904740567000005</v>
      </c>
    </row>
    <row r="79" spans="1:2" ht="12.75">
      <c r="A79" s="7">
        <v>3.0078</v>
      </c>
      <c r="B79" s="1">
        <f t="shared" si="1"/>
        <v>46.204289622</v>
      </c>
    </row>
    <row r="80" spans="1:2" ht="12.75">
      <c r="A80" s="7">
        <v>3.0078</v>
      </c>
      <c r="B80" s="1">
        <f t="shared" si="1"/>
        <v>46.204289622</v>
      </c>
    </row>
    <row r="81" spans="1:2" ht="12.75">
      <c r="A81" s="7">
        <v>3.0273</v>
      </c>
      <c r="B81" s="1">
        <f t="shared" si="1"/>
        <v>46.503838677</v>
      </c>
    </row>
    <row r="82" spans="1:2" ht="12.75">
      <c r="A82" s="7">
        <v>3.0273</v>
      </c>
      <c r="B82" s="1">
        <f t="shared" si="1"/>
        <v>46.503838677</v>
      </c>
    </row>
    <row r="83" spans="1:2" ht="12.75">
      <c r="A83" s="7">
        <v>3.0469</v>
      </c>
      <c r="B83" s="1">
        <f t="shared" si="1"/>
        <v>46.804923881</v>
      </c>
    </row>
    <row r="84" spans="1:2" ht="12.75">
      <c r="A84" s="7">
        <v>3.0469</v>
      </c>
      <c r="B84" s="1">
        <f t="shared" si="1"/>
        <v>46.804923881</v>
      </c>
    </row>
    <row r="85" spans="1:2" ht="12.75">
      <c r="A85" s="7">
        <v>3.0664</v>
      </c>
      <c r="B85" s="1">
        <f t="shared" si="1"/>
        <v>47.10447293599999</v>
      </c>
    </row>
    <row r="86" spans="1:2" ht="12.75">
      <c r="A86" s="7">
        <v>3.0664</v>
      </c>
      <c r="B86" s="1">
        <f t="shared" si="1"/>
        <v>47.10447293599999</v>
      </c>
    </row>
    <row r="87" spans="1:2" ht="12.75">
      <c r="A87" s="7">
        <v>3.0859</v>
      </c>
      <c r="B87" s="1">
        <f t="shared" si="1"/>
        <v>47.404021991</v>
      </c>
    </row>
    <row r="88" spans="1:2" ht="12.75">
      <c r="A88" s="7">
        <v>3.0859</v>
      </c>
      <c r="B88" s="1">
        <f t="shared" si="1"/>
        <v>47.404021991</v>
      </c>
    </row>
    <row r="89" spans="1:2" ht="12.75">
      <c r="A89" s="7">
        <v>3.1055</v>
      </c>
      <c r="B89" s="1">
        <f t="shared" si="1"/>
        <v>47.705107195000004</v>
      </c>
    </row>
    <row r="90" spans="1:2" ht="12.75">
      <c r="A90" s="7">
        <v>3.1055</v>
      </c>
      <c r="B90" s="1">
        <f t="shared" si="1"/>
        <v>47.705107195000004</v>
      </c>
    </row>
    <row r="91" spans="1:2" ht="12.75">
      <c r="A91" s="7">
        <v>3.125</v>
      </c>
      <c r="B91" s="1">
        <f t="shared" si="1"/>
        <v>48.00465625</v>
      </c>
    </row>
    <row r="92" spans="1:2" ht="12.75">
      <c r="A92" s="7">
        <v>3.1445</v>
      </c>
      <c r="B92" s="1">
        <f t="shared" si="1"/>
        <v>48.304205304999996</v>
      </c>
    </row>
    <row r="93" spans="1:2" ht="12.75">
      <c r="A93" s="7">
        <v>3.1445</v>
      </c>
      <c r="B93" s="1">
        <f t="shared" si="1"/>
        <v>48.304205304999996</v>
      </c>
    </row>
    <row r="94" spans="1:2" ht="12.75">
      <c r="A94" s="7">
        <v>3.1445</v>
      </c>
      <c r="B94" s="1">
        <f t="shared" si="1"/>
        <v>48.304205304999996</v>
      </c>
    </row>
    <row r="95" spans="1:2" ht="12.75">
      <c r="A95" s="7">
        <v>3.1641</v>
      </c>
      <c r="B95" s="1">
        <f t="shared" si="1"/>
        <v>48.605290509</v>
      </c>
    </row>
    <row r="96" spans="1:2" ht="12.75">
      <c r="A96" s="7">
        <v>3.1836</v>
      </c>
      <c r="B96" s="1">
        <f t="shared" si="1"/>
        <v>48.904839564</v>
      </c>
    </row>
    <row r="97" spans="1:2" ht="12.75">
      <c r="A97" s="7">
        <v>3.1836</v>
      </c>
      <c r="B97" s="1">
        <f t="shared" si="1"/>
        <v>48.904839564</v>
      </c>
    </row>
    <row r="98" spans="1:2" ht="12.75">
      <c r="A98" s="7">
        <v>3.2031</v>
      </c>
      <c r="B98" s="1">
        <f t="shared" si="1"/>
        <v>49.204388619</v>
      </c>
    </row>
    <row r="99" spans="1:3" ht="12.75">
      <c r="A99" s="7">
        <v>3.2031</v>
      </c>
      <c r="B99" s="1">
        <f t="shared" si="1"/>
        <v>49.204388619</v>
      </c>
      <c r="C99" t="s">
        <v>8</v>
      </c>
    </row>
    <row r="100" spans="1:2" ht="12.75">
      <c r="A100" s="7">
        <v>3.2227</v>
      </c>
      <c r="B100" s="1">
        <f t="shared" si="1"/>
        <v>49.505473823</v>
      </c>
    </row>
    <row r="101" spans="1:2" ht="12.75">
      <c r="A101" s="7">
        <v>3.2227</v>
      </c>
      <c r="B101" s="1">
        <f t="shared" si="1"/>
        <v>49.505473823</v>
      </c>
    </row>
    <row r="102" spans="1:2" ht="12.75">
      <c r="A102" s="7">
        <v>3.2227</v>
      </c>
      <c r="B102" s="1">
        <f t="shared" si="1"/>
        <v>49.505473823</v>
      </c>
    </row>
    <row r="103" spans="1:2" ht="12.75">
      <c r="A103" s="7">
        <v>3.2422</v>
      </c>
      <c r="B103" s="1">
        <f t="shared" si="1"/>
        <v>49.805022878</v>
      </c>
    </row>
    <row r="104" spans="1:2" ht="12.75">
      <c r="A104" s="7">
        <v>3.2617</v>
      </c>
      <c r="B104" s="1">
        <f t="shared" si="1"/>
        <v>50.104571932999995</v>
      </c>
    </row>
    <row r="105" spans="1:2" ht="12.75">
      <c r="A105" s="7">
        <v>3.2617</v>
      </c>
      <c r="B105" s="1">
        <f t="shared" si="1"/>
        <v>50.104571932999995</v>
      </c>
    </row>
    <row r="106" spans="1:2" ht="12.75">
      <c r="A106" s="7">
        <v>3.2617</v>
      </c>
      <c r="B106" s="1">
        <f t="shared" si="1"/>
        <v>50.104571932999995</v>
      </c>
    </row>
    <row r="107" spans="1:2" ht="12.75">
      <c r="A107" s="7">
        <v>3.2813</v>
      </c>
      <c r="B107" s="1">
        <f t="shared" si="1"/>
        <v>50.405657137</v>
      </c>
    </row>
    <row r="108" spans="1:2" ht="12.75">
      <c r="A108" s="7">
        <v>3.3008</v>
      </c>
      <c r="B108" s="1">
        <f t="shared" si="1"/>
        <v>50.705206192000006</v>
      </c>
    </row>
    <row r="109" spans="1:2" ht="12.75">
      <c r="A109" s="7">
        <v>3.3203</v>
      </c>
      <c r="B109" s="1">
        <f t="shared" si="1"/>
        <v>51.004755247</v>
      </c>
    </row>
    <row r="110" spans="1:2" ht="12.75">
      <c r="A110" s="7">
        <v>3.3203</v>
      </c>
      <c r="B110" s="1">
        <f t="shared" si="1"/>
        <v>51.004755247</v>
      </c>
    </row>
    <row r="111" spans="1:2" ht="12.75">
      <c r="A111" s="7">
        <v>3.3398</v>
      </c>
      <c r="B111" s="1">
        <f t="shared" si="1"/>
        <v>51.304304302</v>
      </c>
    </row>
    <row r="112" spans="1:2" ht="12.75">
      <c r="A112" s="7">
        <v>3.3398</v>
      </c>
      <c r="B112" s="1">
        <f t="shared" si="1"/>
        <v>51.304304302</v>
      </c>
    </row>
    <row r="113" spans="1:2" ht="12.75">
      <c r="A113" s="7">
        <v>3.3398</v>
      </c>
      <c r="B113" s="1">
        <f t="shared" si="1"/>
        <v>51.304304302</v>
      </c>
    </row>
    <row r="114" spans="1:2" ht="12.75">
      <c r="A114" s="7">
        <v>3.3398</v>
      </c>
      <c r="B114" s="1">
        <f t="shared" si="1"/>
        <v>51.304304302</v>
      </c>
    </row>
    <row r="115" spans="1:2" ht="12.75">
      <c r="A115" s="7">
        <v>3.3594</v>
      </c>
      <c r="B115" s="1">
        <f t="shared" si="1"/>
        <v>51.605389506</v>
      </c>
    </row>
    <row r="116" spans="1:2" ht="12.75">
      <c r="A116" s="7">
        <v>3.3594</v>
      </c>
      <c r="B116" s="1">
        <f t="shared" si="1"/>
        <v>51.605389506</v>
      </c>
    </row>
    <row r="117" spans="1:2" ht="12.75">
      <c r="A117" s="7">
        <v>3.3594</v>
      </c>
      <c r="B117" s="1">
        <f t="shared" si="1"/>
        <v>51.605389506</v>
      </c>
    </row>
    <row r="118" spans="1:2" ht="12.75">
      <c r="A118" s="7">
        <v>3.3594</v>
      </c>
      <c r="B118" s="1">
        <f t="shared" si="1"/>
        <v>51.605389506</v>
      </c>
    </row>
    <row r="119" spans="1:2" ht="12.75">
      <c r="A119" s="7">
        <v>3.3789</v>
      </c>
      <c r="B119" s="1">
        <f t="shared" si="1"/>
        <v>51.904938560999994</v>
      </c>
    </row>
    <row r="120" spans="1:2" ht="12.75">
      <c r="A120" s="7">
        <v>3.3789</v>
      </c>
      <c r="B120" s="1">
        <f t="shared" si="1"/>
        <v>51.904938560999994</v>
      </c>
    </row>
    <row r="121" spans="1:2" ht="12.75">
      <c r="A121" s="7">
        <v>3.3789</v>
      </c>
      <c r="B121" s="1">
        <f t="shared" si="1"/>
        <v>51.904938560999994</v>
      </c>
    </row>
    <row r="122" spans="1:2" ht="12.75">
      <c r="A122" s="7">
        <v>3.3984</v>
      </c>
      <c r="B122" s="1">
        <f t="shared" si="1"/>
        <v>52.204487616</v>
      </c>
    </row>
    <row r="123" spans="1:2" ht="12.75">
      <c r="A123" s="7">
        <v>3.3984</v>
      </c>
      <c r="B123" s="1">
        <f t="shared" si="1"/>
        <v>52.204487616</v>
      </c>
    </row>
    <row r="124" spans="1:2" ht="12.75">
      <c r="A124" s="7">
        <v>3.418</v>
      </c>
      <c r="B124" s="1">
        <f t="shared" si="1"/>
        <v>52.505572820000005</v>
      </c>
    </row>
    <row r="125" spans="1:2" ht="12.75">
      <c r="A125" s="7">
        <v>3.418</v>
      </c>
      <c r="B125" s="1">
        <f t="shared" si="1"/>
        <v>52.505572820000005</v>
      </c>
    </row>
    <row r="126" spans="1:2" ht="12.75">
      <c r="A126" s="7">
        <v>3.418</v>
      </c>
      <c r="B126" s="1">
        <f t="shared" si="1"/>
        <v>52.505572820000005</v>
      </c>
    </row>
    <row r="127" spans="1:2" ht="12.75">
      <c r="A127" s="7">
        <v>3.418</v>
      </c>
      <c r="B127" s="1">
        <f t="shared" si="1"/>
        <v>52.505572820000005</v>
      </c>
    </row>
    <row r="128" spans="1:2" ht="12.75">
      <c r="A128" s="7">
        <v>3.4375</v>
      </c>
      <c r="B128" s="1">
        <f t="shared" si="1"/>
        <v>52.805121875</v>
      </c>
    </row>
    <row r="129" spans="1:2" ht="12.75">
      <c r="A129" s="7">
        <v>3.4375</v>
      </c>
      <c r="B129" s="1">
        <f t="shared" si="1"/>
        <v>52.805121875</v>
      </c>
    </row>
    <row r="130" spans="1:2" ht="12.75">
      <c r="A130" s="7">
        <v>3.4375</v>
      </c>
      <c r="B130" s="1">
        <f t="shared" si="1"/>
        <v>52.805121875</v>
      </c>
    </row>
    <row r="131" spans="1:2" ht="12.75">
      <c r="A131" s="7">
        <v>3.4375</v>
      </c>
      <c r="B131" s="1">
        <f t="shared" si="1"/>
        <v>52.805121875</v>
      </c>
    </row>
    <row r="132" spans="1:2" ht="12.75">
      <c r="A132" s="7">
        <v>3.4375</v>
      </c>
      <c r="B132" s="1">
        <f t="shared" si="1"/>
        <v>52.805121875</v>
      </c>
    </row>
    <row r="133" spans="1:2" ht="12.75">
      <c r="A133" s="7">
        <v>3.4375</v>
      </c>
      <c r="B133" s="1">
        <f t="shared" si="1"/>
        <v>52.805121875</v>
      </c>
    </row>
    <row r="134" spans="1:2" ht="12.75">
      <c r="A134" s="7">
        <v>3.4375</v>
      </c>
      <c r="B134" s="1">
        <f t="shared" si="1"/>
        <v>52.805121875</v>
      </c>
    </row>
    <row r="135" spans="1:2" ht="12.75">
      <c r="A135" s="7">
        <v>3.4375</v>
      </c>
      <c r="B135" s="1">
        <f t="shared" si="1"/>
        <v>52.805121875</v>
      </c>
    </row>
    <row r="136" spans="1:2" ht="12.75">
      <c r="A136" s="7">
        <v>3.4375</v>
      </c>
      <c r="B136" s="1">
        <f t="shared" si="1"/>
        <v>52.805121875</v>
      </c>
    </row>
    <row r="137" spans="1:2" ht="12.75">
      <c r="A137" s="7">
        <v>3.4375</v>
      </c>
      <c r="B137" s="1">
        <f t="shared" si="1"/>
        <v>52.805121875</v>
      </c>
    </row>
    <row r="138" spans="1:2" ht="12.75">
      <c r="A138" s="7">
        <v>3.4375</v>
      </c>
      <c r="B138" s="1">
        <f t="shared" si="1"/>
        <v>52.805121875</v>
      </c>
    </row>
    <row r="139" spans="1:2" ht="12.75">
      <c r="A139" s="7">
        <v>3.4375</v>
      </c>
      <c r="B139" s="1">
        <f aca="true" t="shared" si="2" ref="B139:B202">(A139*15.36149)</f>
        <v>52.805121875</v>
      </c>
    </row>
    <row r="140" spans="1:2" ht="12.75">
      <c r="A140" s="7">
        <v>3.4375</v>
      </c>
      <c r="B140" s="1">
        <f t="shared" si="2"/>
        <v>52.805121875</v>
      </c>
    </row>
    <row r="141" spans="1:2" ht="12.75">
      <c r="A141" s="7">
        <v>3.4375</v>
      </c>
      <c r="B141" s="1">
        <f t="shared" si="2"/>
        <v>52.805121875</v>
      </c>
    </row>
    <row r="142" spans="1:2" ht="12.75">
      <c r="A142" s="7">
        <v>3.4375</v>
      </c>
      <c r="B142" s="1">
        <f t="shared" si="2"/>
        <v>52.805121875</v>
      </c>
    </row>
    <row r="143" spans="1:2" ht="12.75">
      <c r="A143" s="7">
        <v>3.4375</v>
      </c>
      <c r="B143" s="1">
        <f t="shared" si="2"/>
        <v>52.805121875</v>
      </c>
    </row>
    <row r="144" spans="1:2" ht="12.75">
      <c r="A144" s="7">
        <v>3.4375</v>
      </c>
      <c r="B144" s="1">
        <f t="shared" si="2"/>
        <v>52.805121875</v>
      </c>
    </row>
    <row r="145" spans="1:2" ht="12.75">
      <c r="A145" s="7">
        <v>3.4375</v>
      </c>
      <c r="B145" s="1">
        <f t="shared" si="2"/>
        <v>52.805121875</v>
      </c>
    </row>
    <row r="146" spans="1:2" ht="12.75">
      <c r="A146" s="7">
        <v>3.4375</v>
      </c>
      <c r="B146" s="1">
        <f t="shared" si="2"/>
        <v>52.805121875</v>
      </c>
    </row>
    <row r="147" spans="1:2" ht="12.75">
      <c r="A147" s="7">
        <v>3.4375</v>
      </c>
      <c r="B147" s="1">
        <f t="shared" si="2"/>
        <v>52.805121875</v>
      </c>
    </row>
    <row r="148" spans="1:2" ht="12.75">
      <c r="A148" s="7">
        <v>3.4375</v>
      </c>
      <c r="B148" s="1">
        <f t="shared" si="2"/>
        <v>52.805121875</v>
      </c>
    </row>
    <row r="149" spans="1:2" ht="12.75">
      <c r="A149" s="7">
        <v>3.4375</v>
      </c>
      <c r="B149" s="1">
        <f t="shared" si="2"/>
        <v>52.805121875</v>
      </c>
    </row>
    <row r="150" spans="1:2" ht="12.75">
      <c r="A150" s="7">
        <v>3.418</v>
      </c>
      <c r="B150" s="1">
        <f t="shared" si="2"/>
        <v>52.505572820000005</v>
      </c>
    </row>
    <row r="151" spans="1:2" ht="12.75">
      <c r="A151" s="7">
        <v>3.418</v>
      </c>
      <c r="B151" s="1">
        <f t="shared" si="2"/>
        <v>52.505572820000005</v>
      </c>
    </row>
    <row r="152" spans="1:2" ht="12.75">
      <c r="A152" s="7">
        <v>3.418</v>
      </c>
      <c r="B152" s="1">
        <f t="shared" si="2"/>
        <v>52.505572820000005</v>
      </c>
    </row>
    <row r="153" spans="1:3" ht="12.75">
      <c r="A153" s="7">
        <v>3.418</v>
      </c>
      <c r="B153" s="1">
        <f t="shared" si="2"/>
        <v>52.505572820000005</v>
      </c>
      <c r="C153" t="s">
        <v>8</v>
      </c>
    </row>
    <row r="154" spans="1:2" ht="12.75">
      <c r="A154" s="7">
        <v>3.418</v>
      </c>
      <c r="B154" s="1">
        <f t="shared" si="2"/>
        <v>52.505572820000005</v>
      </c>
    </row>
    <row r="155" spans="1:2" ht="12.75">
      <c r="A155" s="7">
        <v>3.418</v>
      </c>
      <c r="B155" s="1">
        <f t="shared" si="2"/>
        <v>52.505572820000005</v>
      </c>
    </row>
    <row r="156" spans="1:2" ht="12.75">
      <c r="A156" s="7">
        <v>3.3984</v>
      </c>
      <c r="B156" s="1">
        <f t="shared" si="2"/>
        <v>52.204487616</v>
      </c>
    </row>
    <row r="157" spans="1:2" ht="12.75">
      <c r="A157" s="7">
        <v>3.3984</v>
      </c>
      <c r="B157" s="1">
        <f t="shared" si="2"/>
        <v>52.204487616</v>
      </c>
    </row>
    <row r="158" spans="1:2" ht="12.75">
      <c r="A158" s="7">
        <v>3.3984</v>
      </c>
      <c r="B158" s="1">
        <f t="shared" si="2"/>
        <v>52.204487616</v>
      </c>
    </row>
    <row r="159" spans="1:2" ht="12.75">
      <c r="A159" s="7">
        <v>3.3984</v>
      </c>
      <c r="B159" s="1">
        <f t="shared" si="2"/>
        <v>52.204487616</v>
      </c>
    </row>
    <row r="160" spans="1:2" ht="12.75">
      <c r="A160" s="7">
        <v>3.3789</v>
      </c>
      <c r="B160" s="1">
        <f t="shared" si="2"/>
        <v>51.904938560999994</v>
      </c>
    </row>
    <row r="161" spans="1:2" ht="12.75">
      <c r="A161" s="7">
        <v>3.3789</v>
      </c>
      <c r="B161" s="1">
        <f t="shared" si="2"/>
        <v>51.904938560999994</v>
      </c>
    </row>
    <row r="162" spans="1:2" ht="12.75">
      <c r="A162" s="7">
        <v>3.3789</v>
      </c>
      <c r="B162" s="1">
        <f t="shared" si="2"/>
        <v>51.904938560999994</v>
      </c>
    </row>
    <row r="163" spans="1:2" ht="12.75">
      <c r="A163" s="7">
        <v>3.3789</v>
      </c>
      <c r="B163" s="1">
        <f t="shared" si="2"/>
        <v>51.904938560999994</v>
      </c>
    </row>
    <row r="164" spans="1:2" ht="12.75">
      <c r="A164" s="7">
        <v>3.3789</v>
      </c>
      <c r="B164" s="1">
        <f t="shared" si="2"/>
        <v>51.904938560999994</v>
      </c>
    </row>
    <row r="165" spans="1:2" ht="12.75">
      <c r="A165" s="7">
        <v>3.3594</v>
      </c>
      <c r="B165" s="1">
        <f t="shared" si="2"/>
        <v>51.605389506</v>
      </c>
    </row>
    <row r="166" spans="1:2" ht="12.75">
      <c r="A166" s="7">
        <v>3.3594</v>
      </c>
      <c r="B166" s="1">
        <f t="shared" si="2"/>
        <v>51.605389506</v>
      </c>
    </row>
    <row r="167" spans="1:2" ht="12.75">
      <c r="A167" s="7">
        <v>3.3594</v>
      </c>
      <c r="B167" s="1">
        <f t="shared" si="2"/>
        <v>51.605389506</v>
      </c>
    </row>
    <row r="168" spans="1:2" ht="12.75">
      <c r="A168" s="7">
        <v>3.3398</v>
      </c>
      <c r="B168" s="1">
        <f t="shared" si="2"/>
        <v>51.304304302</v>
      </c>
    </row>
    <row r="169" spans="1:2" ht="12.75">
      <c r="A169" s="7">
        <v>3.3398</v>
      </c>
      <c r="B169" s="1">
        <f t="shared" si="2"/>
        <v>51.304304302</v>
      </c>
    </row>
    <row r="170" spans="1:2" ht="12.75">
      <c r="A170" s="7">
        <v>3.3398</v>
      </c>
      <c r="B170" s="1">
        <f t="shared" si="2"/>
        <v>51.304304302</v>
      </c>
    </row>
    <row r="171" spans="1:2" ht="12.75">
      <c r="A171" s="7">
        <v>3.3203</v>
      </c>
      <c r="B171" s="1">
        <f t="shared" si="2"/>
        <v>51.004755247</v>
      </c>
    </row>
    <row r="172" spans="1:2" ht="12.75">
      <c r="A172" s="7">
        <v>3.3008</v>
      </c>
      <c r="B172" s="1">
        <f t="shared" si="2"/>
        <v>50.705206192000006</v>
      </c>
    </row>
    <row r="173" spans="1:2" ht="12.75">
      <c r="A173" s="7">
        <v>3.3008</v>
      </c>
      <c r="B173" s="1">
        <f t="shared" si="2"/>
        <v>50.705206192000006</v>
      </c>
    </row>
    <row r="174" spans="1:2" ht="12.75">
      <c r="A174" s="7">
        <v>3.2813</v>
      </c>
      <c r="B174" s="1">
        <f t="shared" si="2"/>
        <v>50.405657137</v>
      </c>
    </row>
    <row r="175" spans="1:2" ht="12.75">
      <c r="A175" s="7">
        <v>3.2617</v>
      </c>
      <c r="B175" s="1">
        <f t="shared" si="2"/>
        <v>50.104571932999995</v>
      </c>
    </row>
    <row r="176" spans="1:2" ht="12.75">
      <c r="A176" s="7">
        <v>3.2422</v>
      </c>
      <c r="B176" s="1">
        <f t="shared" si="2"/>
        <v>49.805022878</v>
      </c>
    </row>
    <row r="177" spans="1:2" ht="12.75">
      <c r="A177" s="7">
        <v>3.2227</v>
      </c>
      <c r="B177" s="1">
        <f t="shared" si="2"/>
        <v>49.505473823</v>
      </c>
    </row>
    <row r="178" spans="1:2" ht="12.75">
      <c r="A178" s="7">
        <v>3.2031</v>
      </c>
      <c r="B178" s="1">
        <f t="shared" si="2"/>
        <v>49.204388619</v>
      </c>
    </row>
    <row r="179" spans="1:2" ht="12.75">
      <c r="A179" s="7">
        <v>3.2031</v>
      </c>
      <c r="B179" s="1">
        <f t="shared" si="2"/>
        <v>49.204388619</v>
      </c>
    </row>
    <row r="180" spans="1:2" ht="12.75">
      <c r="A180" s="7">
        <v>3.1836</v>
      </c>
      <c r="B180" s="1">
        <f t="shared" si="2"/>
        <v>48.904839564</v>
      </c>
    </row>
    <row r="181" spans="1:2" ht="12.75">
      <c r="A181" s="7">
        <v>3.1641</v>
      </c>
      <c r="B181" s="1">
        <f t="shared" si="2"/>
        <v>48.605290509</v>
      </c>
    </row>
    <row r="182" spans="1:2" ht="12.75">
      <c r="A182" s="7">
        <v>3.1445</v>
      </c>
      <c r="B182" s="1">
        <f t="shared" si="2"/>
        <v>48.304205304999996</v>
      </c>
    </row>
    <row r="183" spans="1:2" ht="12.75">
      <c r="A183" s="7">
        <v>3.125</v>
      </c>
      <c r="B183" s="1">
        <f t="shared" si="2"/>
        <v>48.00465625</v>
      </c>
    </row>
    <row r="184" spans="1:2" ht="12.75">
      <c r="A184" s="7">
        <v>3.1055</v>
      </c>
      <c r="B184" s="1">
        <f t="shared" si="2"/>
        <v>47.705107195000004</v>
      </c>
    </row>
    <row r="185" spans="1:2" ht="12.75">
      <c r="A185" s="7">
        <v>3.0859</v>
      </c>
      <c r="B185" s="1">
        <f t="shared" si="2"/>
        <v>47.404021991</v>
      </c>
    </row>
    <row r="186" spans="1:2" ht="12.75">
      <c r="A186" s="7">
        <v>3.0664</v>
      </c>
      <c r="B186" s="1">
        <f t="shared" si="2"/>
        <v>47.10447293599999</v>
      </c>
    </row>
    <row r="187" spans="1:2" ht="12.75">
      <c r="A187" s="7">
        <v>3.0469</v>
      </c>
      <c r="B187" s="1">
        <f t="shared" si="2"/>
        <v>46.804923881</v>
      </c>
    </row>
    <row r="188" spans="1:2" ht="12.75">
      <c r="A188" s="7">
        <v>3.0469</v>
      </c>
      <c r="B188" s="1">
        <f t="shared" si="2"/>
        <v>46.804923881</v>
      </c>
    </row>
    <row r="189" spans="1:2" ht="12.75">
      <c r="A189" s="7">
        <v>3.0273</v>
      </c>
      <c r="B189" s="1">
        <f t="shared" si="2"/>
        <v>46.503838677</v>
      </c>
    </row>
    <row r="190" spans="1:2" ht="12.75">
      <c r="A190" s="7">
        <v>3.0078</v>
      </c>
      <c r="B190" s="1">
        <f t="shared" si="2"/>
        <v>46.204289622</v>
      </c>
    </row>
    <row r="191" spans="1:2" ht="12.75">
      <c r="A191" s="7">
        <v>2.9883</v>
      </c>
      <c r="B191" s="1">
        <f t="shared" si="2"/>
        <v>45.904740567000005</v>
      </c>
    </row>
    <row r="192" spans="1:2" ht="12.75">
      <c r="A192" s="7">
        <v>2.9688</v>
      </c>
      <c r="B192" s="1">
        <f t="shared" si="2"/>
        <v>45.605191512</v>
      </c>
    </row>
    <row r="193" spans="1:2" ht="12.75">
      <c r="A193" s="7">
        <v>2.9492</v>
      </c>
      <c r="B193" s="1">
        <f t="shared" si="2"/>
        <v>45.304106307999994</v>
      </c>
    </row>
    <row r="194" spans="1:2" ht="12.75">
      <c r="A194" s="7">
        <v>2.9297</v>
      </c>
      <c r="B194" s="1">
        <f t="shared" si="2"/>
        <v>45.004557253</v>
      </c>
    </row>
    <row r="195" spans="1:2" ht="12.75">
      <c r="A195" s="7">
        <v>2.9102</v>
      </c>
      <c r="B195" s="1">
        <f t="shared" si="2"/>
        <v>44.705008198</v>
      </c>
    </row>
    <row r="196" spans="1:2" ht="12.75">
      <c r="A196" s="7">
        <v>2.8906</v>
      </c>
      <c r="B196" s="1">
        <f t="shared" si="2"/>
        <v>44.403922994</v>
      </c>
    </row>
    <row r="197" spans="1:2" ht="12.75">
      <c r="A197" s="7">
        <v>2.8516</v>
      </c>
      <c r="B197" s="1">
        <f t="shared" si="2"/>
        <v>43.804824884</v>
      </c>
    </row>
    <row r="198" spans="1:2" ht="12.75">
      <c r="A198" s="7">
        <v>2.8125</v>
      </c>
      <c r="B198" s="1">
        <f t="shared" si="2"/>
        <v>43.204190625</v>
      </c>
    </row>
    <row r="199" spans="1:2" ht="12.75">
      <c r="A199" s="7">
        <v>2.7734</v>
      </c>
      <c r="B199" s="1">
        <f t="shared" si="2"/>
        <v>42.603556366</v>
      </c>
    </row>
    <row r="200" spans="1:2" ht="12.75">
      <c r="A200" s="7">
        <v>2.7539</v>
      </c>
      <c r="B200" s="1">
        <f t="shared" si="2"/>
        <v>42.304007311</v>
      </c>
    </row>
    <row r="201" spans="1:2" ht="12.75">
      <c r="A201" s="7">
        <v>2.7148</v>
      </c>
      <c r="B201" s="1">
        <f t="shared" si="2"/>
        <v>41.703373051999996</v>
      </c>
    </row>
    <row r="202" spans="1:2" ht="12.75">
      <c r="A202" s="7">
        <v>2.6758</v>
      </c>
      <c r="B202" s="1">
        <f t="shared" si="2"/>
        <v>41.104274942</v>
      </c>
    </row>
    <row r="203" spans="1:2" ht="12.75">
      <c r="A203" s="7">
        <v>2.6367</v>
      </c>
      <c r="B203" s="1">
        <f aca="true" t="shared" si="3" ref="B203:B266">(A203*15.36149)</f>
        <v>40.503640683</v>
      </c>
    </row>
    <row r="204" spans="1:2" ht="12.75">
      <c r="A204" s="7">
        <v>2.6172</v>
      </c>
      <c r="B204" s="1">
        <f t="shared" si="3"/>
        <v>40.204091628</v>
      </c>
    </row>
    <row r="205" spans="1:2" ht="12.75">
      <c r="A205" s="7">
        <v>2.5977</v>
      </c>
      <c r="B205" s="1">
        <f t="shared" si="3"/>
        <v>39.904542573</v>
      </c>
    </row>
    <row r="206" spans="1:2" ht="12.75">
      <c r="A206" s="7">
        <v>2.5586</v>
      </c>
      <c r="B206" s="1">
        <f t="shared" si="3"/>
        <v>39.303908314000005</v>
      </c>
    </row>
    <row r="207" spans="1:2" ht="12.75">
      <c r="A207" s="7">
        <v>2.5195</v>
      </c>
      <c r="B207" s="1">
        <f t="shared" si="3"/>
        <v>38.703274054999994</v>
      </c>
    </row>
    <row r="208" spans="1:2" ht="12.75">
      <c r="A208" s="7">
        <v>2.4805</v>
      </c>
      <c r="B208" s="1">
        <f t="shared" si="3"/>
        <v>38.104175945</v>
      </c>
    </row>
    <row r="209" spans="1:2" ht="12.75">
      <c r="A209" s="7">
        <v>2.4414</v>
      </c>
      <c r="B209" s="1">
        <f t="shared" si="3"/>
        <v>37.503541686</v>
      </c>
    </row>
    <row r="210" spans="1:2" ht="12.75">
      <c r="A210" s="7">
        <v>2.4219</v>
      </c>
      <c r="B210" s="1">
        <f t="shared" si="3"/>
        <v>37.203992631</v>
      </c>
    </row>
    <row r="211" spans="1:2" ht="12.75">
      <c r="A211" s="7">
        <v>2.4023</v>
      </c>
      <c r="B211" s="1">
        <f t="shared" si="3"/>
        <v>36.902907426999995</v>
      </c>
    </row>
    <row r="212" spans="1:3" ht="12.75">
      <c r="A212" s="7">
        <v>2.3633</v>
      </c>
      <c r="B212" s="1">
        <f t="shared" si="3"/>
        <v>36.303809317</v>
      </c>
      <c r="C212" t="s">
        <v>8</v>
      </c>
    </row>
    <row r="213" spans="1:2" ht="12.75">
      <c r="A213" s="7">
        <v>2.3047</v>
      </c>
      <c r="B213" s="1">
        <f t="shared" si="3"/>
        <v>35.403626003</v>
      </c>
    </row>
    <row r="214" spans="1:2" ht="12.75">
      <c r="A214" s="7">
        <v>2.2656</v>
      </c>
      <c r="B214" s="1">
        <f t="shared" si="3"/>
        <v>34.802991744</v>
      </c>
    </row>
    <row r="215" spans="1:2" ht="12.75">
      <c r="A215" s="7">
        <v>2.2266</v>
      </c>
      <c r="B215" s="1">
        <f t="shared" si="3"/>
        <v>34.203893633999996</v>
      </c>
    </row>
    <row r="216" spans="1:2" ht="12.75">
      <c r="A216" s="7">
        <v>2.168</v>
      </c>
      <c r="B216" s="1">
        <f t="shared" si="3"/>
        <v>33.30371032</v>
      </c>
    </row>
    <row r="217" spans="1:2" ht="12.75">
      <c r="A217" s="7">
        <v>2.1094</v>
      </c>
      <c r="B217" s="1">
        <f t="shared" si="3"/>
        <v>32.403527006</v>
      </c>
    </row>
    <row r="218" spans="1:2" ht="12.75">
      <c r="A218" s="7">
        <v>2.0703</v>
      </c>
      <c r="B218" s="1">
        <f t="shared" si="3"/>
        <v>31.802892747</v>
      </c>
    </row>
    <row r="219" spans="1:2" ht="12.75">
      <c r="A219" s="7">
        <v>2.0313</v>
      </c>
      <c r="B219" s="1">
        <f t="shared" si="3"/>
        <v>31.203794636999998</v>
      </c>
    </row>
    <row r="220" spans="1:2" ht="12.75">
      <c r="A220" s="7">
        <v>1.9727</v>
      </c>
      <c r="B220" s="1">
        <f t="shared" si="3"/>
        <v>30.303611323</v>
      </c>
    </row>
    <row r="221" spans="1:2" ht="12.75">
      <c r="A221" s="7">
        <v>1.8945</v>
      </c>
      <c r="B221" s="1">
        <f t="shared" si="3"/>
        <v>29.102342805</v>
      </c>
    </row>
    <row r="222" spans="1:2" ht="12.75">
      <c r="A222" s="7">
        <v>1.7969</v>
      </c>
      <c r="B222" s="1">
        <f t="shared" si="3"/>
        <v>27.603061381</v>
      </c>
    </row>
    <row r="223" spans="1:2" ht="12.75">
      <c r="A223" s="7">
        <v>1.7383</v>
      </c>
      <c r="B223" s="1">
        <f t="shared" si="3"/>
        <v>26.702878067</v>
      </c>
    </row>
    <row r="224" spans="1:2" ht="12.75">
      <c r="A224" s="7">
        <v>1.6406</v>
      </c>
      <c r="B224" s="1">
        <f t="shared" si="3"/>
        <v>25.202060494</v>
      </c>
    </row>
    <row r="225" spans="1:2" ht="12.75">
      <c r="A225" s="7">
        <v>1.543</v>
      </c>
      <c r="B225" s="1">
        <f t="shared" si="3"/>
        <v>23.70277907</v>
      </c>
    </row>
    <row r="226" spans="1:2" ht="12.75">
      <c r="A226" s="7">
        <v>1.4844</v>
      </c>
      <c r="B226" s="1">
        <f t="shared" si="3"/>
        <v>22.802595756</v>
      </c>
    </row>
    <row r="227" spans="1:2" ht="12.75">
      <c r="A227" s="7">
        <v>1.3672</v>
      </c>
      <c r="B227" s="1">
        <f t="shared" si="3"/>
        <v>21.002229128</v>
      </c>
    </row>
    <row r="228" spans="1:2" ht="12.75">
      <c r="A228" s="7">
        <v>1.2891</v>
      </c>
      <c r="B228" s="1">
        <f t="shared" si="3"/>
        <v>19.802496758999997</v>
      </c>
    </row>
    <row r="229" spans="1:2" ht="12.75">
      <c r="A229" s="7">
        <v>1.1914</v>
      </c>
      <c r="B229" s="1">
        <f t="shared" si="3"/>
        <v>18.301679186</v>
      </c>
    </row>
    <row r="230" spans="1:2" ht="12.75">
      <c r="A230" s="7">
        <v>1.1133</v>
      </c>
      <c r="B230" s="1">
        <f t="shared" si="3"/>
        <v>17.101946816999998</v>
      </c>
    </row>
    <row r="231" spans="1:2" ht="12.75">
      <c r="A231" s="7">
        <v>1.0156</v>
      </c>
      <c r="B231" s="1">
        <f t="shared" si="3"/>
        <v>15.601129244000001</v>
      </c>
    </row>
    <row r="232" spans="1:2" ht="12.75">
      <c r="A232" s="7">
        <v>0.9375</v>
      </c>
      <c r="B232" s="1">
        <f t="shared" si="3"/>
        <v>14.401396875</v>
      </c>
    </row>
    <row r="233" spans="1:2" ht="12.75">
      <c r="A233" s="7">
        <v>0.85938</v>
      </c>
      <c r="B233" s="1">
        <f t="shared" si="3"/>
        <v>13.2013572762</v>
      </c>
    </row>
    <row r="234" spans="1:2" ht="12.75">
      <c r="A234" s="7">
        <v>0.78125</v>
      </c>
      <c r="B234" s="1">
        <f t="shared" si="3"/>
        <v>12.0011640625</v>
      </c>
    </row>
    <row r="235" spans="1:2" ht="12.75">
      <c r="A235" s="7">
        <v>0.70313</v>
      </c>
      <c r="B235" s="1">
        <f t="shared" si="3"/>
        <v>10.8011244637</v>
      </c>
    </row>
    <row r="236" spans="1:2" ht="12.75">
      <c r="A236" s="7">
        <v>0.64453</v>
      </c>
      <c r="B236" s="1">
        <f t="shared" si="3"/>
        <v>9.900941149700001</v>
      </c>
    </row>
    <row r="237" spans="1:2" ht="12.75">
      <c r="A237" s="7">
        <v>0.56641</v>
      </c>
      <c r="B237" s="1">
        <f t="shared" si="3"/>
        <v>8.7009015509</v>
      </c>
    </row>
    <row r="238" spans="1:2" ht="12.75">
      <c r="A238" s="7">
        <v>0.50781</v>
      </c>
      <c r="B238" s="1">
        <f t="shared" si="3"/>
        <v>7.8007182369</v>
      </c>
    </row>
    <row r="239" spans="1:2" ht="12.75">
      <c r="A239" s="7">
        <v>0.46875</v>
      </c>
      <c r="B239" s="1">
        <f t="shared" si="3"/>
        <v>7.2006984375</v>
      </c>
    </row>
    <row r="240" spans="1:2" ht="12.75">
      <c r="A240" s="7">
        <v>0.41016</v>
      </c>
      <c r="B240" s="1">
        <f t="shared" si="3"/>
        <v>6.300668738400001</v>
      </c>
    </row>
    <row r="241" spans="1:2" ht="12.75">
      <c r="A241" s="7">
        <v>0.37109</v>
      </c>
      <c r="B241" s="1">
        <f t="shared" si="3"/>
        <v>5.700495324099999</v>
      </c>
    </row>
    <row r="242" spans="1:3" ht="12.75">
      <c r="A242" s="7">
        <v>0.3125</v>
      </c>
      <c r="B242" s="1">
        <f t="shared" si="3"/>
        <v>4.800465625</v>
      </c>
      <c r="C242" t="s">
        <v>55</v>
      </c>
    </row>
    <row r="243" spans="1:2" ht="12.75">
      <c r="A243" s="7">
        <v>0.27344</v>
      </c>
      <c r="B243" s="1">
        <f t="shared" si="3"/>
        <v>4.2004458256</v>
      </c>
    </row>
    <row r="244" spans="1:2" ht="12.75">
      <c r="A244" s="7">
        <v>0.23438</v>
      </c>
      <c r="B244" s="1">
        <f t="shared" si="3"/>
        <v>3.6004260262</v>
      </c>
    </row>
    <row r="245" spans="1:2" ht="12.75">
      <c r="A245" s="7">
        <v>0.19531</v>
      </c>
      <c r="B245" s="1">
        <f t="shared" si="3"/>
        <v>3.0002526119</v>
      </c>
    </row>
    <row r="246" spans="1:2" ht="12.75">
      <c r="A246" s="7">
        <v>0.17578</v>
      </c>
      <c r="B246" s="1">
        <f t="shared" si="3"/>
        <v>2.7002427121999997</v>
      </c>
    </row>
    <row r="247" spans="1:2" ht="12.75">
      <c r="A247" s="7">
        <v>0.13672</v>
      </c>
      <c r="B247" s="1">
        <f t="shared" si="3"/>
        <v>2.1002229128</v>
      </c>
    </row>
    <row r="248" spans="1:2" ht="12.75">
      <c r="A248" s="7">
        <v>0.11719</v>
      </c>
      <c r="B248" s="1">
        <f t="shared" si="3"/>
        <v>1.8002130131</v>
      </c>
    </row>
    <row r="249" spans="1:2" ht="12.75">
      <c r="A249" s="7">
        <v>0.097656</v>
      </c>
      <c r="B249" s="1">
        <f t="shared" si="3"/>
        <v>1.50014166744</v>
      </c>
    </row>
    <row r="250" spans="1:2" ht="12.75">
      <c r="A250" s="7">
        <v>0.078125</v>
      </c>
      <c r="B250" s="1">
        <f t="shared" si="3"/>
        <v>1.20011640625</v>
      </c>
    </row>
    <row r="251" spans="1:2" ht="12.75">
      <c r="A251" s="7">
        <v>0.058594</v>
      </c>
      <c r="B251" s="1">
        <f t="shared" si="3"/>
        <v>0.90009114506</v>
      </c>
    </row>
    <row r="252" spans="1:2" ht="12.75">
      <c r="A252" s="7">
        <v>0.058594</v>
      </c>
      <c r="B252" s="1">
        <f t="shared" si="3"/>
        <v>0.90009114506</v>
      </c>
    </row>
    <row r="253" spans="1:2" ht="12.75">
      <c r="A253" s="7">
        <v>0.039063</v>
      </c>
      <c r="B253" s="1">
        <f t="shared" si="3"/>
        <v>0.60006588387</v>
      </c>
    </row>
    <row r="254" spans="1:2" ht="12.75">
      <c r="A254" s="7">
        <v>0.039063</v>
      </c>
      <c r="B254" s="1">
        <f t="shared" si="3"/>
        <v>0.60006588387</v>
      </c>
    </row>
    <row r="255" spans="1:2" ht="12.75">
      <c r="A255" s="7">
        <v>0.039063</v>
      </c>
      <c r="B255" s="1">
        <f t="shared" si="3"/>
        <v>0.60006588387</v>
      </c>
    </row>
    <row r="256" spans="1:2" ht="12.75">
      <c r="A256" s="7">
        <v>0.019531</v>
      </c>
      <c r="B256" s="1">
        <f t="shared" si="3"/>
        <v>0.30002526119</v>
      </c>
    </row>
    <row r="257" spans="1:2" ht="12.75">
      <c r="A257" s="7">
        <v>0.019531</v>
      </c>
      <c r="B257" s="1">
        <f t="shared" si="3"/>
        <v>0.30002526119</v>
      </c>
    </row>
    <row r="258" spans="1:2" ht="12.75">
      <c r="A258" s="7">
        <v>0.019531</v>
      </c>
      <c r="B258" s="1">
        <f t="shared" si="3"/>
        <v>0.30002526119</v>
      </c>
    </row>
    <row r="259" spans="1:2" ht="12.75">
      <c r="A259" s="7">
        <v>0.019531</v>
      </c>
      <c r="B259" s="1">
        <f t="shared" si="3"/>
        <v>0.30002526119</v>
      </c>
    </row>
    <row r="260" spans="1:2" ht="12.75">
      <c r="A260" s="7">
        <v>0.019531</v>
      </c>
      <c r="B260" s="1">
        <f t="shared" si="3"/>
        <v>0.30002526119</v>
      </c>
    </row>
    <row r="261" spans="1:2" ht="12.75">
      <c r="A261" s="7">
        <v>0.019531</v>
      </c>
      <c r="B261" s="1">
        <f t="shared" si="3"/>
        <v>0.30002526119</v>
      </c>
    </row>
    <row r="262" spans="1:2" ht="12.75">
      <c r="A262" s="7">
        <v>0.019531</v>
      </c>
      <c r="B262" s="1">
        <f t="shared" si="3"/>
        <v>0.30002526119</v>
      </c>
    </row>
    <row r="263" spans="1:2" ht="12.75">
      <c r="A263" s="7">
        <v>0.019531</v>
      </c>
      <c r="B263" s="1">
        <f t="shared" si="3"/>
        <v>0.30002526119</v>
      </c>
    </row>
    <row r="264" spans="1:2" ht="12.75">
      <c r="A264" s="7">
        <v>0.019531</v>
      </c>
      <c r="B264" s="1">
        <f t="shared" si="3"/>
        <v>0.30002526119</v>
      </c>
    </row>
    <row r="265" spans="1:2" ht="12.75">
      <c r="A265" s="7">
        <v>0.019531</v>
      </c>
      <c r="B265" s="1">
        <f t="shared" si="3"/>
        <v>0.30002526119</v>
      </c>
    </row>
    <row r="266" spans="1:2" ht="12.75">
      <c r="A266" s="7">
        <v>0.019531</v>
      </c>
      <c r="B266" s="1">
        <f t="shared" si="3"/>
        <v>0.30002526119</v>
      </c>
    </row>
    <row r="267" spans="1:2" ht="12.75">
      <c r="A267" s="7">
        <v>0.019531</v>
      </c>
      <c r="B267" s="1">
        <f>(A267*15.36149)</f>
        <v>0.30002526119</v>
      </c>
    </row>
    <row r="268" spans="1:2" ht="12.75">
      <c r="A268" s="7">
        <v>0.019531</v>
      </c>
      <c r="B268" s="1">
        <f>(A268*15.36149)</f>
        <v>0.30002526119</v>
      </c>
    </row>
    <row r="269" spans="1:2" ht="12.75">
      <c r="A269" s="7">
        <v>0.019531</v>
      </c>
      <c r="B269" s="1">
        <f>(A269*15.36149)</f>
        <v>0.30002526119</v>
      </c>
    </row>
    <row r="270" spans="1:2" ht="12.75">
      <c r="A270" s="7">
        <v>0.019531</v>
      </c>
      <c r="B270" s="1">
        <f>(A270*15.36149)</f>
        <v>0.30002526119</v>
      </c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81</v>
      </c>
    </row>
    <row r="3" spans="1:5" ht="12.75">
      <c r="A3" t="s">
        <v>82</v>
      </c>
      <c r="D3">
        <v>0.178</v>
      </c>
      <c r="E3" t="s">
        <v>85</v>
      </c>
    </row>
    <row r="4" spans="1:5" ht="12.75">
      <c r="A4" t="s">
        <v>84</v>
      </c>
      <c r="D4">
        <v>0.14</v>
      </c>
      <c r="E4" t="s">
        <v>85</v>
      </c>
    </row>
    <row r="5" spans="1:5" ht="12.75">
      <c r="A5" t="s">
        <v>84</v>
      </c>
      <c r="D5">
        <v>0.28</v>
      </c>
      <c r="E5" t="s">
        <v>49</v>
      </c>
    </row>
    <row r="6" spans="1:5" ht="12.75">
      <c r="A6" t="s">
        <v>83</v>
      </c>
      <c r="D6">
        <v>0.14</v>
      </c>
      <c r="E6" t="s">
        <v>85</v>
      </c>
    </row>
    <row r="7" spans="1:5" ht="12.75">
      <c r="A7" t="s">
        <v>83</v>
      </c>
      <c r="D7">
        <v>0.35</v>
      </c>
      <c r="E7" t="s">
        <v>49</v>
      </c>
    </row>
    <row r="8" spans="1:5" ht="12.75">
      <c r="A8" t="s">
        <v>86</v>
      </c>
      <c r="D8">
        <v>2.53</v>
      </c>
      <c r="E8" t="s">
        <v>49</v>
      </c>
    </row>
    <row r="9" spans="1:5" ht="12.75">
      <c r="A9" t="s">
        <v>91</v>
      </c>
      <c r="D9">
        <v>1.24</v>
      </c>
      <c r="E9" t="s">
        <v>49</v>
      </c>
    </row>
    <row r="10" ht="12.75">
      <c r="A10" t="s">
        <v>90</v>
      </c>
    </row>
    <row r="57" ht="12.75">
      <c r="H57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2005-03-05T03:20:09Z</dcterms:modified>
  <cp:category/>
  <cp:version/>
  <cp:contentType/>
  <cp:contentStatus/>
</cp:coreProperties>
</file>