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<sst xmlns="http://schemas.openxmlformats.org/spreadsheetml/2006/main" count="160" uniqueCount="99">
  <si>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</si>
  <si>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</si>
  <si>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</si>
  <si>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</si>
  <si>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</si>
  <si>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</si>
  <si>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</si>
  <si>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</si>
  <si>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</si>
  <si>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</si>
  <si>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</si>
  <si>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</si>
  <si>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</si>
  <si>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</si>
  <si>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</si>
  <si>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</si>
  <si>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</si>
  <si>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</si>
  <si>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</si>
  <si>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</si>
  <si>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</si>
  <si>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</si>
  <si>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</si>
  <si>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</si>
  <si>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</si>
  <si>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</si>
  <si>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</si>
  <si>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</si>
  <si>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</si>
  <si>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</si>
  <si>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</si>
  <si>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</si>
  <si>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</si>
  <si>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</si>
  <si>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</si>
  <si>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</si>
  <si>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</si>
  <si>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</si>
  <si>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</si>
  <si>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</si>
  <si>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</si>
  <si>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</si>
  <si>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</si>
  <si>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</si>
  <si>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</si>
  <si>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</si>
  <si>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</si>
  <si>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Inhibitor wt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</si>
  <si>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</si>
  <si>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</si>
  <si>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</si>
  <si>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</si>
  <si>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</si>
  <si>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</si>
  <si>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</si>
  <si>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</si>
  <si>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</si>
  <si>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</si>
  <si>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</si>
  <si>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</si>
  <si>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</si>
  <si>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Motor</t>
  </si>
  <si>
    <t>(includes inhibitor)</t>
  </si>
  <si>
    <t>(weight of grain prior to inhibition)</t>
  </si>
  <si>
    <t>12-31-04A</t>
  </si>
  <si>
    <t>Data from test stand built by Steve Ghioto, load cell from Aerocon, 500lb capacity</t>
  </si>
  <si>
    <t>Using amplifier A, gain set high</t>
  </si>
  <si>
    <t>Uninhibited</t>
  </si>
  <si>
    <t>7 seconds/inch</t>
  </si>
  <si>
    <t>Mixture 12/31/04, 1% RIO, a little coarse Ti</t>
  </si>
  <si>
    <t>38-480 casing, single uninhibited grain of fast-burning rcandy with a little Ti</t>
  </si>
  <si>
    <t>This propellant is odds and ends from magazine, consolidated into one batch, 1% RIO added</t>
  </si>
  <si>
    <t xml:space="preserve"> Ti used in ignitor in place of Mg</t>
  </si>
  <si>
    <t>Delay length is 2inches, composition is sam 7" RIO rcandy as propellant grain</t>
  </si>
  <si>
    <t>Slightly low ISP may be due to Ti</t>
  </si>
  <si>
    <t>Delay burned through at 12.6 seconds after first thrust</t>
  </si>
  <si>
    <t>Note:  Only the 5 highest-weight measures used</t>
  </si>
  <si>
    <t>Tested on 500 lb load cell</t>
  </si>
  <si>
    <t>Delay estimate</t>
  </si>
  <si>
    <t>Delay element length:</t>
  </si>
  <si>
    <t>Composition burn rate at 1 atmosphere</t>
  </si>
  <si>
    <t>seconds/inch</t>
  </si>
  <si>
    <t>Comp burn time at 1atm:</t>
  </si>
  <si>
    <t>seconds</t>
  </si>
  <si>
    <t>Propellant grain web thickness</t>
  </si>
  <si>
    <t>inches*</t>
  </si>
  <si>
    <t>Length of comp minus web thickness</t>
  </si>
  <si>
    <t>Propellant grain burn rate 1atm</t>
  </si>
  <si>
    <t>Delay time minus motor burn time</t>
  </si>
  <si>
    <t>Motor burn time</t>
  </si>
  <si>
    <t>1atm delay plus motor burn:</t>
  </si>
  <si>
    <t>Propellant burn rate at motor pressure</t>
  </si>
  <si>
    <t>observed delay, ignition to ejection</t>
  </si>
  <si>
    <t>Difference:</t>
  </si>
  <si>
    <t>Ok. What I am thinking here is that the majority of the delay grain will burn at its 1 atmosphere speed, but the part that is burned during thrust will burn much faster</t>
  </si>
  <si>
    <t>The rate will be similar to the rate at which the motor grain burns.  So it is assumed that 1 web thickness of delay grain go away during the propellant burn.</t>
  </si>
  <si>
    <t>This assumes that the delay comp and the propellant burn at the same rate.  This seems much more likely if they are the same stuff, from the same batch.</t>
  </si>
  <si>
    <t>*remember to divide by 2 for uninhibited grains</t>
  </si>
  <si>
    <t>Delay grain is dual-diameter, made by assembling a short section of 1/2 inch cpvc pipe with a 3/4 inch adapter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</si>
</sst>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 Rocket 38-480 Casing, One uninhibited grain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0875"/>
          <c:w val="0.81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Data!$B$10:$B$133</c:f>
              <c:numCache>
                <c:ptCount val="124"/>
                <c:pt idx="0">
                  <c:v>-0.04218749999999982</c:v>
                </c:pt>
                <c:pt idx="1">
                  <c:v>-0.04218749999999982</c:v>
                </c:pt>
                <c:pt idx="2">
                  <c:v>-0.04218749999999982</c:v>
                </c:pt>
                <c:pt idx="3">
                  <c:v>-0.04218749999999982</c:v>
                </c:pt>
                <c:pt idx="4">
                  <c:v>-0.04218749999999982</c:v>
                </c:pt>
                <c:pt idx="5">
                  <c:v>-0.04218749999999982</c:v>
                </c:pt>
                <c:pt idx="6">
                  <c:v>-0.04218749999999982</c:v>
                </c:pt>
                <c:pt idx="7">
                  <c:v>1.0222520000000008</c:v>
                </c:pt>
                <c:pt idx="8">
                  <c:v>1.0222520000000008</c:v>
                </c:pt>
                <c:pt idx="9">
                  <c:v>1.0222520000000008</c:v>
                </c:pt>
                <c:pt idx="10">
                  <c:v>2.086855</c:v>
                </c:pt>
                <c:pt idx="11">
                  <c:v>3.1512400000000005</c:v>
                </c:pt>
                <c:pt idx="12">
                  <c:v>5.28001</c:v>
                </c:pt>
                <c:pt idx="13">
                  <c:v>6.344395000000001</c:v>
                </c:pt>
                <c:pt idx="14">
                  <c:v>8.47371</c:v>
                </c:pt>
                <c:pt idx="15">
                  <c:v>11.666865000000001</c:v>
                </c:pt>
                <c:pt idx="16">
                  <c:v>15.924404999999997</c:v>
                </c:pt>
                <c:pt idx="17">
                  <c:v>31.891269999999995</c:v>
                </c:pt>
                <c:pt idx="18">
                  <c:v>41.47128000000001</c:v>
                </c:pt>
                <c:pt idx="19">
                  <c:v>41.47128000000001</c:v>
                </c:pt>
                <c:pt idx="20">
                  <c:v>-0.04218749999999982</c:v>
                </c:pt>
                <c:pt idx="21">
                  <c:v>88.30640000000001</c:v>
                </c:pt>
                <c:pt idx="22">
                  <c:v>95.75655</c:v>
                </c:pt>
                <c:pt idx="23">
                  <c:v>101.0812</c:v>
                </c:pt>
                <c:pt idx="24">
                  <c:v>109.5941</c:v>
                </c:pt>
                <c:pt idx="25">
                  <c:v>122.3689</c:v>
                </c:pt>
                <c:pt idx="26">
                  <c:v>134.08094999999997</c:v>
                </c:pt>
                <c:pt idx="27">
                  <c:v>139.40014999999997</c:v>
                </c:pt>
                <c:pt idx="28">
                  <c:v>142.59385</c:v>
                </c:pt>
                <c:pt idx="29">
                  <c:v>146.8503</c:v>
                </c:pt>
                <c:pt idx="30">
                  <c:v>148.98125</c:v>
                </c:pt>
                <c:pt idx="31">
                  <c:v>147.9185</c:v>
                </c:pt>
                <c:pt idx="32">
                  <c:v>145.78754999999998</c:v>
                </c:pt>
                <c:pt idx="33">
                  <c:v>143.65659999999997</c:v>
                </c:pt>
                <c:pt idx="34">
                  <c:v>143.65659999999997</c:v>
                </c:pt>
                <c:pt idx="35">
                  <c:v>142.59385</c:v>
                </c:pt>
                <c:pt idx="36">
                  <c:v>141.5311</c:v>
                </c:pt>
                <c:pt idx="37">
                  <c:v>139.40014999999997</c:v>
                </c:pt>
                <c:pt idx="38">
                  <c:v>136.20645</c:v>
                </c:pt>
                <c:pt idx="39">
                  <c:v>135.1437</c:v>
                </c:pt>
                <c:pt idx="40">
                  <c:v>134.08094999999997</c:v>
                </c:pt>
                <c:pt idx="41">
                  <c:v>133.01274999999998</c:v>
                </c:pt>
                <c:pt idx="42">
                  <c:v>131.95</c:v>
                </c:pt>
                <c:pt idx="43">
                  <c:v>130.88725</c:v>
                </c:pt>
                <c:pt idx="44">
                  <c:v>130.88725</c:v>
                </c:pt>
                <c:pt idx="45">
                  <c:v>129.81905</c:v>
                </c:pt>
                <c:pt idx="46">
                  <c:v>127.69355</c:v>
                </c:pt>
                <c:pt idx="47">
                  <c:v>126.62534999999998</c:v>
                </c:pt>
                <c:pt idx="48">
                  <c:v>126.62534999999998</c:v>
                </c:pt>
                <c:pt idx="49">
                  <c:v>127.69355</c:v>
                </c:pt>
                <c:pt idx="50">
                  <c:v>127.69355</c:v>
                </c:pt>
                <c:pt idx="51">
                  <c:v>128.75629999999998</c:v>
                </c:pt>
                <c:pt idx="52">
                  <c:v>127.69355</c:v>
                </c:pt>
                <c:pt idx="53">
                  <c:v>126.62534999999998</c:v>
                </c:pt>
                <c:pt idx="54">
                  <c:v>126.62534999999998</c:v>
                </c:pt>
                <c:pt idx="55">
                  <c:v>125.56260000000002</c:v>
                </c:pt>
                <c:pt idx="56">
                  <c:v>123.4371</c:v>
                </c:pt>
                <c:pt idx="57">
                  <c:v>123.4371</c:v>
                </c:pt>
                <c:pt idx="58">
                  <c:v>123.4371</c:v>
                </c:pt>
                <c:pt idx="59">
                  <c:v>123.4371</c:v>
                </c:pt>
                <c:pt idx="60">
                  <c:v>124.49985000000002</c:v>
                </c:pt>
                <c:pt idx="61">
                  <c:v>124.49985000000002</c:v>
                </c:pt>
                <c:pt idx="62">
                  <c:v>124.49985000000002</c:v>
                </c:pt>
                <c:pt idx="63">
                  <c:v>125.56260000000002</c:v>
                </c:pt>
                <c:pt idx="64">
                  <c:v>124.49985000000002</c:v>
                </c:pt>
                <c:pt idx="65">
                  <c:v>124.49985000000002</c:v>
                </c:pt>
                <c:pt idx="66">
                  <c:v>124.49985000000002</c:v>
                </c:pt>
                <c:pt idx="67">
                  <c:v>123.4371</c:v>
                </c:pt>
                <c:pt idx="68">
                  <c:v>123.4371</c:v>
                </c:pt>
                <c:pt idx="69">
                  <c:v>123.4371</c:v>
                </c:pt>
                <c:pt idx="70">
                  <c:v>122.3689</c:v>
                </c:pt>
                <c:pt idx="71">
                  <c:v>121.30615</c:v>
                </c:pt>
                <c:pt idx="72">
                  <c:v>118.11245000000001</c:v>
                </c:pt>
                <c:pt idx="73">
                  <c:v>118.11245000000001</c:v>
                </c:pt>
                <c:pt idx="74">
                  <c:v>117.0497</c:v>
                </c:pt>
                <c:pt idx="75">
                  <c:v>120.24340000000001</c:v>
                </c:pt>
                <c:pt idx="76">
                  <c:v>119.1752</c:v>
                </c:pt>
                <c:pt idx="77">
                  <c:v>115.9815</c:v>
                </c:pt>
                <c:pt idx="78">
                  <c:v>113.85600000000001</c:v>
                </c:pt>
                <c:pt idx="79">
                  <c:v>111.72505</c:v>
                </c:pt>
                <c:pt idx="80">
                  <c:v>109.5941</c:v>
                </c:pt>
                <c:pt idx="81">
                  <c:v>108.53135</c:v>
                </c:pt>
                <c:pt idx="82">
                  <c:v>106.40585</c:v>
                </c:pt>
                <c:pt idx="83">
                  <c:v>105.33765</c:v>
                </c:pt>
                <c:pt idx="84">
                  <c:v>103.21215</c:v>
                </c:pt>
                <c:pt idx="85">
                  <c:v>101.0812</c:v>
                </c:pt>
                <c:pt idx="86">
                  <c:v>100.01845</c:v>
                </c:pt>
                <c:pt idx="87">
                  <c:v>94.69380000000001</c:v>
                </c:pt>
                <c:pt idx="88">
                  <c:v>96.82475</c:v>
                </c:pt>
                <c:pt idx="89">
                  <c:v>95.75655</c:v>
                </c:pt>
                <c:pt idx="90">
                  <c:v>89.37460000000002</c:v>
                </c:pt>
                <c:pt idx="91">
                  <c:v>82.9872</c:v>
                </c:pt>
                <c:pt idx="92">
                  <c:v>77.66255000000001</c:v>
                </c:pt>
                <c:pt idx="93">
                  <c:v>71.27515000000001</c:v>
                </c:pt>
                <c:pt idx="94">
                  <c:v>65.95595</c:v>
                </c:pt>
                <c:pt idx="95">
                  <c:v>58.50035000000001</c:v>
                </c:pt>
                <c:pt idx="96">
                  <c:v>54.243900000000004</c:v>
                </c:pt>
                <c:pt idx="97">
                  <c:v>47.858135000000004</c:v>
                </c:pt>
                <c:pt idx="98">
                  <c:v>43.600595</c:v>
                </c:pt>
                <c:pt idx="99">
                  <c:v>37.21374</c:v>
                </c:pt>
                <c:pt idx="100">
                  <c:v>31.891269999999995</c:v>
                </c:pt>
                <c:pt idx="101">
                  <c:v>26.569345</c:v>
                </c:pt>
                <c:pt idx="102">
                  <c:v>22.311259999999997</c:v>
                </c:pt>
                <c:pt idx="103">
                  <c:v>19.118105</c:v>
                </c:pt>
                <c:pt idx="104">
                  <c:v>15.924404999999997</c:v>
                </c:pt>
                <c:pt idx="105">
                  <c:v>13.795634999999997</c:v>
                </c:pt>
                <c:pt idx="106">
                  <c:v>11.666865000000001</c:v>
                </c:pt>
                <c:pt idx="107">
                  <c:v>10.60248</c:v>
                </c:pt>
                <c:pt idx="108">
                  <c:v>8.47371</c:v>
                </c:pt>
                <c:pt idx="109">
                  <c:v>6.344395000000001</c:v>
                </c:pt>
                <c:pt idx="110">
                  <c:v>5.28001</c:v>
                </c:pt>
                <c:pt idx="111">
                  <c:v>4.215625</c:v>
                </c:pt>
                <c:pt idx="112">
                  <c:v>3.1512400000000005</c:v>
                </c:pt>
                <c:pt idx="113">
                  <c:v>3.1512400000000005</c:v>
                </c:pt>
                <c:pt idx="114">
                  <c:v>2.086855</c:v>
                </c:pt>
                <c:pt idx="115">
                  <c:v>2.086855</c:v>
                </c:pt>
                <c:pt idx="116">
                  <c:v>1.0222520000000008</c:v>
                </c:pt>
                <c:pt idx="117">
                  <c:v>1.0222520000000008</c:v>
                </c:pt>
                <c:pt idx="118">
                  <c:v>1.0222520000000008</c:v>
                </c:pt>
                <c:pt idx="119">
                  <c:v>-0.04218749999999982</c:v>
                </c:pt>
                <c:pt idx="120">
                  <c:v>-0.04218749999999982</c:v>
                </c:pt>
                <c:pt idx="121">
                  <c:v>-0.04218749999999982</c:v>
                </c:pt>
                <c:pt idx="122">
                  <c:v>-0.04218749999999982</c:v>
                </c:pt>
                <c:pt idx="123">
                  <c:v>-0.04218749999999982</c:v>
                </c:pt>
              </c:numCache>
            </c:numRef>
          </c:val>
          <c:smooth val="0"/>
        </c:ser>
        <c:axId val="52029349"/>
        <c:axId val="65610958"/>
      </c:lineChart>
      <c:catAx>
        <c:axId val="52029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10958"/>
        <c:crosses val="autoZero"/>
        <c:auto val="1"/>
        <c:lblOffset val="100"/>
        <c:noMultiLvlLbl val="0"/>
      </c:catAx>
      <c:valAx>
        <c:axId val="65610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02934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Sheet1!$K$38:$K$44</c:f>
              <c:numCache/>
            </c:numRef>
          </c:val>
          <c:smooth val="0"/>
        </c:ser>
        <c:axId val="53627711"/>
        <c:axId val="12887352"/>
      </c:lineChart>
      <c:catAx>
        <c:axId val="5362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87352"/>
        <c:crosses val="autoZero"/>
        <c:auto val="1"/>
        <c:lblOffset val="100"/>
        <c:noMultiLvlLbl val="0"/>
      </c:catAx>
      <c:valAx>
        <c:axId val="12887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27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Data!$B$10:$B$133</c:f>
              <c:numCache/>
            </c:numRef>
          </c:val>
          <c:smooth val="0"/>
        </c:ser>
        <c:marker val="1"/>
        <c:axId val="48877305"/>
        <c:axId val="37242562"/>
      </c:lineChart>
      <c:catAx>
        <c:axId val="48877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42562"/>
        <c:crosses val="autoZero"/>
        <c:auto val="1"/>
        <c:lblOffset val="100"/>
        <c:noMultiLvlLbl val="0"/>
      </c:catAx>
      <c:valAx>
        <c:axId val="37242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77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006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20</xdr:row>
      <xdr:rowOff>9525</xdr:rowOff>
    </xdr:from>
    <xdr:to>
      <xdr:col>2</xdr:col>
      <xdr:colOff>19050</xdr:colOff>
      <xdr:row>23</xdr:row>
      <xdr:rowOff>142875</xdr:rowOff>
    </xdr:to>
    <xdr:grpSp>
      <xdr:nvGrpSpPr>
        <xdr:cNvPr id="2" name="Group 7"/>
        <xdr:cNvGrpSpPr>
          <a:grpSpLocks/>
        </xdr:cNvGrpSpPr>
      </xdr:nvGrpSpPr>
      <xdr:grpSpPr>
        <a:xfrm>
          <a:off x="981075" y="3248025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5</xdr:col>
      <xdr:colOff>323850</xdr:colOff>
      <xdr:row>20</xdr:row>
      <xdr:rowOff>47625</xdr:rowOff>
    </xdr:from>
    <xdr:to>
      <xdr:col>6</xdr:col>
      <xdr:colOff>95250</xdr:colOff>
      <xdr:row>23</xdr:row>
      <xdr:rowOff>152400</xdr:rowOff>
    </xdr:to>
    <xdr:grpSp>
      <xdr:nvGrpSpPr>
        <xdr:cNvPr id="5" name="Group 6"/>
        <xdr:cNvGrpSpPr>
          <a:grpSpLocks/>
        </xdr:cNvGrpSpPr>
      </xdr:nvGrpSpPr>
      <xdr:grpSpPr>
        <a:xfrm>
          <a:off x="3714750" y="3286125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8" name="Chart 9"/>
        <xdr:cNvGraphicFramePr/>
      </xdr:nvGraphicFramePr>
      <xdr:xfrm>
        <a:off x="8248650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33">
      <selection activeCell="A55" sqref="A55"/>
    </sheetView>
  </sheetViews>
  <sheetFormatPr defaultColWidth="9.140625" defaultRowHeight="12.75"/>
  <cols>
    <col min="1" max="1" width="11.00390625" style="0" bestFit="1" customWidth="1"/>
    <col min="3" max="3" width="12.421875" style="0" customWidth="1"/>
    <col min="8" max="8" width="11.140625" style="0" customWidth="1"/>
    <col min="9" max="9" width="13.57421875" style="0" customWidth="1"/>
    <col min="13" max="13" width="13.421875" style="0" customWidth="1"/>
  </cols>
  <sheetData>
    <row r="1" spans="1:3" ht="12.75">
      <c r="A1" t="s">
        <v>64</v>
      </c>
      <c r="C1" t="s">
        <v>70</v>
      </c>
    </row>
    <row r="2" ht="12.75">
      <c r="C2" t="s">
        <v>71</v>
      </c>
    </row>
    <row r="3" ht="12.75">
      <c r="C3" t="s">
        <v>72</v>
      </c>
    </row>
    <row r="4" ht="12.75">
      <c r="C4" t="s">
        <v>98</v>
      </c>
    </row>
    <row r="5" ht="12.75">
      <c r="C5" t="s">
        <v>73</v>
      </c>
    </row>
    <row r="6" ht="12.75">
      <c r="C6" t="s">
        <v>75</v>
      </c>
    </row>
    <row r="7" ht="12.75">
      <c r="C7" t="s">
        <v>74</v>
      </c>
    </row>
    <row r="8" spans="3:7" ht="12.75">
      <c r="C8" t="s">
        <v>8</v>
      </c>
      <c r="F8" t="s">
        <v>8</v>
      </c>
      <c r="G8" t="s">
        <v>8</v>
      </c>
    </row>
    <row r="9" spans="9:12" ht="12.75">
      <c r="I9" t="s">
        <v>54</v>
      </c>
      <c r="J9">
        <v>1</v>
      </c>
      <c r="K9" t="s">
        <v>8</v>
      </c>
      <c r="L9" t="s">
        <v>8</v>
      </c>
    </row>
    <row r="10" spans="9:10" ht="12.75">
      <c r="I10" t="s">
        <v>15</v>
      </c>
      <c r="J10" s="6" t="s">
        <v>67</v>
      </c>
    </row>
    <row r="11" spans="9:10" ht="12.75">
      <c r="I11" t="s">
        <v>16</v>
      </c>
      <c r="J11" t="s">
        <v>69</v>
      </c>
    </row>
    <row r="12" spans="9:10" ht="12.75">
      <c r="I12" t="s">
        <v>17</v>
      </c>
      <c r="J12" t="s">
        <v>68</v>
      </c>
    </row>
    <row r="13" spans="11:15" ht="12.75">
      <c r="K13" t="s">
        <v>8</v>
      </c>
      <c r="M13" t="s">
        <v>49</v>
      </c>
      <c r="O13" t="s">
        <v>47</v>
      </c>
    </row>
    <row r="14" spans="9:16" ht="12.75">
      <c r="I14" t="s">
        <v>20</v>
      </c>
      <c r="J14">
        <v>5.521</v>
      </c>
      <c r="K14" t="s">
        <v>8</v>
      </c>
      <c r="L14" t="s">
        <v>8</v>
      </c>
      <c r="M14">
        <f>SUM(J14:L14)</f>
        <v>5.521</v>
      </c>
      <c r="N14" t="s">
        <v>13</v>
      </c>
      <c r="O14" t="s">
        <v>8</v>
      </c>
      <c r="P14" t="s">
        <v>50</v>
      </c>
    </row>
    <row r="15" spans="9:14" ht="12.75">
      <c r="I15" t="s">
        <v>18</v>
      </c>
      <c r="J15">
        <v>1.236</v>
      </c>
      <c r="K15" t="s">
        <v>8</v>
      </c>
      <c r="L15" t="s">
        <v>8</v>
      </c>
      <c r="M15">
        <f>AVERAGE(J15:L15)</f>
        <v>1.236</v>
      </c>
      <c r="N15" t="s">
        <v>13</v>
      </c>
    </row>
    <row r="16" spans="9:14" ht="12.75">
      <c r="I16" t="s">
        <v>19</v>
      </c>
      <c r="J16">
        <v>0.375</v>
      </c>
      <c r="K16" t="s">
        <v>8</v>
      </c>
      <c r="L16" t="s">
        <v>8</v>
      </c>
      <c r="M16">
        <f>AVERAGE(J16:L16)</f>
        <v>0.375</v>
      </c>
      <c r="N16" t="s">
        <v>13</v>
      </c>
    </row>
    <row r="17" spans="9:15" ht="12.75">
      <c r="I17" t="s">
        <v>58</v>
      </c>
      <c r="J17">
        <v>162.1</v>
      </c>
      <c r="K17" t="s">
        <v>8</v>
      </c>
      <c r="L17" t="s">
        <v>8</v>
      </c>
      <c r="M17">
        <f>SUM(J17:L17)</f>
        <v>162.1</v>
      </c>
      <c r="N17" t="s">
        <v>26</v>
      </c>
      <c r="O17" t="s">
        <v>62</v>
      </c>
    </row>
    <row r="18" spans="9:14" ht="12.75">
      <c r="I18" t="s">
        <v>41</v>
      </c>
      <c r="J18">
        <f>(J15-J16)/2</f>
        <v>0.4305</v>
      </c>
      <c r="K18" t="s">
        <v>8</v>
      </c>
      <c r="M18" t="s">
        <v>8</v>
      </c>
      <c r="N18" t="s">
        <v>13</v>
      </c>
    </row>
    <row r="19" spans="9:15" ht="12.75">
      <c r="I19" t="s">
        <v>48</v>
      </c>
      <c r="J19">
        <v>162.1</v>
      </c>
      <c r="K19" t="s">
        <v>8</v>
      </c>
      <c r="M19">
        <v>162.1</v>
      </c>
      <c r="N19" t="s">
        <v>26</v>
      </c>
      <c r="O19" t="s">
        <v>63</v>
      </c>
    </row>
    <row r="20" ht="12.75">
      <c r="J20" t="s">
        <v>8</v>
      </c>
    </row>
    <row r="21" ht="12.75">
      <c r="I21" t="s">
        <v>11</v>
      </c>
    </row>
    <row r="22" spans="9:11" ht="12.75">
      <c r="I22" t="s">
        <v>21</v>
      </c>
      <c r="J22" s="1">
        <v>0.39</v>
      </c>
      <c r="K22" t="s">
        <v>13</v>
      </c>
    </row>
    <row r="23" spans="9:11" ht="12.75">
      <c r="I23" t="s">
        <v>22</v>
      </c>
      <c r="J23">
        <v>0.41</v>
      </c>
      <c r="K23" t="s">
        <v>13</v>
      </c>
    </row>
    <row r="24" spans="9:11" ht="12.75">
      <c r="I24" t="s">
        <v>44</v>
      </c>
      <c r="J24" s="1">
        <f>J23-J22</f>
        <v>0.019999999999999962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252</v>
      </c>
      <c r="K27">
        <v>875</v>
      </c>
      <c r="L27" t="s">
        <v>59</v>
      </c>
      <c r="M27" t="s">
        <v>51</v>
      </c>
    </row>
    <row r="28" spans="9:14" ht="12.75">
      <c r="I28" t="s">
        <v>24</v>
      </c>
      <c r="J28">
        <v>252</v>
      </c>
      <c r="K28">
        <v>875</v>
      </c>
      <c r="M28" t="s">
        <v>37</v>
      </c>
      <c r="N28">
        <f>((J22/2)^2)*PI()</f>
        <v>0.1194590606527519</v>
      </c>
    </row>
    <row r="29" spans="9:14" ht="12.75">
      <c r="I29" t="s">
        <v>12</v>
      </c>
      <c r="J29">
        <v>216</v>
      </c>
      <c r="K29">
        <v>650</v>
      </c>
      <c r="L29" t="s">
        <v>8</v>
      </c>
      <c r="M29" t="s">
        <v>39</v>
      </c>
      <c r="N29">
        <f>C32/N28</f>
        <v>1247.1322743200226</v>
      </c>
    </row>
    <row r="30" spans="9:13" ht="12.75">
      <c r="I30" t="s">
        <v>40</v>
      </c>
      <c r="J30">
        <f>(J18/C34)/2</f>
        <v>0.5804494382022471</v>
      </c>
      <c r="K30" t="s">
        <v>42</v>
      </c>
      <c r="M30" t="s">
        <v>52</v>
      </c>
    </row>
    <row r="31" ht="12.75">
      <c r="L31" t="s">
        <v>60</v>
      </c>
    </row>
    <row r="32" spans="1:7" ht="12.75">
      <c r="A32" t="s">
        <v>14</v>
      </c>
      <c r="C32" s="2">
        <f>MAX(Data!B10:B500)</f>
        <v>148.98125</v>
      </c>
      <c r="D32" t="s">
        <v>34</v>
      </c>
      <c r="E32" t="s">
        <v>8</v>
      </c>
      <c r="G32" t="s">
        <v>8</v>
      </c>
    </row>
    <row r="33" spans="1:7" ht="12.75">
      <c r="A33" t="s">
        <v>2</v>
      </c>
      <c r="C33" s="2">
        <f>AVERAGE(Data!B26:B115)</f>
        <v>104.35717986111109</v>
      </c>
      <c r="D33" t="s">
        <v>31</v>
      </c>
      <c r="F33" t="s">
        <v>8</v>
      </c>
      <c r="G33" t="s">
        <v>8</v>
      </c>
    </row>
    <row r="34" spans="1:8" ht="12.75">
      <c r="A34" t="s">
        <v>0</v>
      </c>
      <c r="C34" s="2">
        <f>(115-26)/240</f>
        <v>0.37083333333333335</v>
      </c>
      <c r="D34" t="s">
        <v>35</v>
      </c>
      <c r="H34" t="s">
        <v>77</v>
      </c>
    </row>
    <row r="35" spans="1:8" ht="12.75">
      <c r="A35" t="s">
        <v>3</v>
      </c>
      <c r="C35" s="2">
        <f>((SUM(Data!B26:B115))/240)</f>
        <v>39.13394244791666</v>
      </c>
      <c r="D35" t="s">
        <v>4</v>
      </c>
      <c r="F35" t="s">
        <v>8</v>
      </c>
      <c r="H35" t="s">
        <v>28</v>
      </c>
    </row>
    <row r="36" spans="3:12" ht="12.75">
      <c r="C36" s="2">
        <f>C35*4.448</f>
        <v>174.0677760083333</v>
      </c>
      <c r="D36" t="s">
        <v>5</v>
      </c>
      <c r="H36" t="s">
        <v>53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0.1621</v>
      </c>
      <c r="D37" t="s">
        <v>57</v>
      </c>
      <c r="G37" t="s">
        <v>61</v>
      </c>
      <c r="H37">
        <v>0</v>
      </c>
      <c r="I37" s="4">
        <v>0.059</v>
      </c>
    </row>
    <row r="38" spans="1:12" ht="12.75">
      <c r="A38" t="s">
        <v>8</v>
      </c>
      <c r="C38" s="4">
        <f>C37/453.54*1000</f>
        <v>0.35741059223001276</v>
      </c>
      <c r="D38" t="s">
        <v>9</v>
      </c>
      <c r="H38">
        <v>10</v>
      </c>
      <c r="I38" s="4">
        <v>0.215</v>
      </c>
      <c r="J38">
        <f aca="true" t="shared" si="0" ref="J38:J44">(I38)/H38</f>
        <v>0.0215</v>
      </c>
      <c r="K38">
        <f aca="true" t="shared" si="1" ref="K38:K44">1/J38</f>
        <v>46.51162790697675</v>
      </c>
      <c r="L38">
        <f>1/(J38-I37)</f>
        <v>-26.666666666666668</v>
      </c>
    </row>
    <row r="39" spans="1:12" ht="12.75">
      <c r="A39" t="s">
        <v>7</v>
      </c>
      <c r="C39" s="2">
        <f>(C36/C37)/9.8</f>
        <v>109.57444762513269</v>
      </c>
      <c r="D39" t="s">
        <v>1</v>
      </c>
      <c r="H39">
        <v>20</v>
      </c>
      <c r="I39" s="4">
        <v>0.319</v>
      </c>
      <c r="J39">
        <f t="shared" si="0"/>
        <v>0.01595</v>
      </c>
      <c r="K39">
        <f t="shared" si="1"/>
        <v>62.695924764890286</v>
      </c>
      <c r="L39">
        <f>K38+0.5</f>
        <v>47.01162790697675</v>
      </c>
    </row>
    <row r="40" spans="8:12" ht="12.75">
      <c r="H40">
        <v>30</v>
      </c>
      <c r="I40" s="4">
        <v>0.566</v>
      </c>
      <c r="J40">
        <f t="shared" si="0"/>
        <v>0.018866666666666664</v>
      </c>
      <c r="K40">
        <f t="shared" si="1"/>
        <v>53.0035335689046</v>
      </c>
      <c r="L40">
        <f>K40+0.5</f>
        <v>53.5035335689046</v>
      </c>
    </row>
    <row r="41" spans="1:12" ht="12.75">
      <c r="A41" s="5"/>
      <c r="H41">
        <v>40</v>
      </c>
      <c r="I41" s="4">
        <v>0.742</v>
      </c>
      <c r="J41">
        <f t="shared" si="0"/>
        <v>0.01855</v>
      </c>
      <c r="K41">
        <f t="shared" si="1"/>
        <v>53.908355795148246</v>
      </c>
      <c r="L41">
        <f>K41+0.5</f>
        <v>54.408355795148246</v>
      </c>
    </row>
    <row r="42" spans="8:12" ht="12.75">
      <c r="H42">
        <v>50</v>
      </c>
      <c r="I42" s="4">
        <v>0.918</v>
      </c>
      <c r="J42">
        <f t="shared" si="0"/>
        <v>0.01836</v>
      </c>
      <c r="K42">
        <f t="shared" si="1"/>
        <v>54.466230936819166</v>
      </c>
      <c r="L42">
        <f>K42+0.5</f>
        <v>54.966230936819166</v>
      </c>
    </row>
    <row r="43" spans="8:12" ht="12.75">
      <c r="H43">
        <v>60</v>
      </c>
      <c r="I43" s="4">
        <v>1.074</v>
      </c>
      <c r="J43">
        <f t="shared" si="0"/>
        <v>0.017900000000000003</v>
      </c>
      <c r="K43">
        <f t="shared" si="1"/>
        <v>55.86592178770949</v>
      </c>
      <c r="L43">
        <f>K43+0.5</f>
        <v>56.36592178770949</v>
      </c>
    </row>
    <row r="44" spans="1:12" ht="12.75">
      <c r="A44" t="s">
        <v>33</v>
      </c>
      <c r="H44">
        <v>68</v>
      </c>
      <c r="I44" s="4">
        <v>1.23</v>
      </c>
      <c r="J44">
        <f t="shared" si="0"/>
        <v>0.018088235294117648</v>
      </c>
      <c r="K44">
        <f t="shared" si="1"/>
        <v>55.28455284552845</v>
      </c>
      <c r="L44">
        <f>K44+0.5</f>
        <v>55.78455284552845</v>
      </c>
    </row>
    <row r="45" spans="1:12" ht="12.75">
      <c r="A45" t="s">
        <v>36</v>
      </c>
      <c r="H45" t="s">
        <v>8</v>
      </c>
      <c r="I45" s="4" t="s">
        <v>8</v>
      </c>
      <c r="J45" t="s">
        <v>8</v>
      </c>
      <c r="K45" t="s">
        <v>8</v>
      </c>
      <c r="L45" t="s">
        <v>8</v>
      </c>
    </row>
    <row r="46" spans="1:12" ht="12.75">
      <c r="A46" t="s">
        <v>8</v>
      </c>
      <c r="H46" t="s">
        <v>8</v>
      </c>
      <c r="I46" s="4" t="s">
        <v>8</v>
      </c>
      <c r="J46" t="s">
        <v>8</v>
      </c>
      <c r="K46" t="s">
        <v>8</v>
      </c>
      <c r="L46" t="s">
        <v>8</v>
      </c>
    </row>
    <row r="47" spans="1:12" ht="12.75">
      <c r="A47" t="s">
        <v>8</v>
      </c>
      <c r="I47" t="s">
        <v>43</v>
      </c>
      <c r="J47">
        <f>AVERAGE(J40:J44)</f>
        <v>0.018352980392156864</v>
      </c>
      <c r="K47">
        <f>AVERAGE(K40:K46)</f>
        <v>54.50571898682199</v>
      </c>
      <c r="L47">
        <f>K47-0.117</f>
        <v>54.38871898682199</v>
      </c>
    </row>
    <row r="48" ht="12.75">
      <c r="H48" t="s">
        <v>76</v>
      </c>
    </row>
    <row r="49" ht="12.75">
      <c r="H49" t="s">
        <v>8</v>
      </c>
    </row>
    <row r="50" ht="12.75">
      <c r="H50" t="s">
        <v>8</v>
      </c>
    </row>
    <row r="52" ht="12.75">
      <c r="A52" t="s">
        <v>78</v>
      </c>
    </row>
    <row r="53" ht="12.75">
      <c r="D53" t="s">
        <v>8</v>
      </c>
    </row>
    <row r="54" spans="1:4" ht="12.75">
      <c r="A54" t="s">
        <v>79</v>
      </c>
      <c r="D54">
        <v>2.034</v>
      </c>
    </row>
    <row r="55" spans="1:11" ht="12.75">
      <c r="A55" t="s">
        <v>80</v>
      </c>
      <c r="D55">
        <v>7</v>
      </c>
      <c r="E55" t="s">
        <v>81</v>
      </c>
      <c r="H55" t="s">
        <v>82</v>
      </c>
      <c r="J55">
        <f>D54*D55</f>
        <v>14.238</v>
      </c>
      <c r="K55" t="s">
        <v>83</v>
      </c>
    </row>
    <row r="56" spans="1:10" ht="12.75">
      <c r="A56" t="s">
        <v>84</v>
      </c>
      <c r="D56">
        <f>MAX(J18:L18)/2</f>
        <v>0.21525</v>
      </c>
      <c r="E56" t="s">
        <v>85</v>
      </c>
      <c r="H56" t="s">
        <v>86</v>
      </c>
      <c r="J56">
        <f>D54-D56</f>
        <v>1.8187499999999999</v>
      </c>
    </row>
    <row r="57" spans="1:11" ht="12.75">
      <c r="A57" t="s">
        <v>87</v>
      </c>
      <c r="D57">
        <v>7</v>
      </c>
      <c r="E57" t="s">
        <v>81</v>
      </c>
      <c r="H57" t="s">
        <v>88</v>
      </c>
      <c r="J57">
        <f>J56*D55</f>
        <v>12.73125</v>
      </c>
      <c r="K57" t="s">
        <v>83</v>
      </c>
    </row>
    <row r="58" spans="1:11" ht="12.75">
      <c r="A58" t="s">
        <v>89</v>
      </c>
      <c r="D58" s="2">
        <f>C34</f>
        <v>0.37083333333333335</v>
      </c>
      <c r="E58" t="s">
        <v>83</v>
      </c>
      <c r="H58" t="s">
        <v>90</v>
      </c>
      <c r="J58" s="2">
        <f>J57+D58</f>
        <v>13.102083333333333</v>
      </c>
      <c r="K58" t="s">
        <v>83</v>
      </c>
    </row>
    <row r="59" spans="1:11" ht="12.75">
      <c r="A59" t="s">
        <v>91</v>
      </c>
      <c r="D59">
        <f>J30</f>
        <v>0.5804494382022471</v>
      </c>
      <c r="H59" t="s">
        <v>92</v>
      </c>
      <c r="J59">
        <v>12.6</v>
      </c>
      <c r="K59" t="s">
        <v>83</v>
      </c>
    </row>
    <row r="60" spans="8:11" ht="12.75">
      <c r="H60" t="s">
        <v>93</v>
      </c>
      <c r="J60" s="2">
        <f>J58-J59</f>
        <v>0.5020833333333332</v>
      </c>
      <c r="K60" t="s">
        <v>83</v>
      </c>
    </row>
    <row r="62" ht="12.75">
      <c r="A62" t="s">
        <v>97</v>
      </c>
    </row>
    <row r="63" ht="12.75">
      <c r="A63" t="s">
        <v>94</v>
      </c>
    </row>
    <row r="64" ht="12.75">
      <c r="A64" t="s">
        <v>95</v>
      </c>
    </row>
    <row r="65" ht="12.75">
      <c r="A65" t="s">
        <v>96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65</v>
      </c>
    </row>
    <row r="2" ht="12.75">
      <c r="A2" t="s">
        <v>66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7">
        <v>0.078125</v>
      </c>
      <c r="B10" s="3">
        <f>(A10*54.5)-4.3</f>
        <v>-0.04218749999999982</v>
      </c>
      <c r="D10" s="2">
        <f>MAX(B10:B384)</f>
        <v>148.98125</v>
      </c>
      <c r="E10">
        <f>D10/10</f>
        <v>14.898124999999999</v>
      </c>
    </row>
    <row r="11" spans="1:2" ht="12.75">
      <c r="A11" s="7">
        <v>0.078125</v>
      </c>
      <c r="B11" s="3">
        <f aca="true" t="shared" si="0" ref="B11:B74">(A11*54.5)-4.3</f>
        <v>-0.04218749999999982</v>
      </c>
    </row>
    <row r="12" spans="1:2" ht="12.75">
      <c r="A12" s="7">
        <v>0.078125</v>
      </c>
      <c r="B12" s="3">
        <f t="shared" si="0"/>
        <v>-0.04218749999999982</v>
      </c>
    </row>
    <row r="13" spans="1:4" ht="12.75">
      <c r="A13" s="7">
        <v>0.078125</v>
      </c>
      <c r="B13" s="3">
        <f t="shared" si="0"/>
        <v>-0.04218749999999982</v>
      </c>
      <c r="D13" t="s">
        <v>8</v>
      </c>
    </row>
    <row r="14" spans="1:4" ht="12.75">
      <c r="A14" s="7">
        <v>0.078125</v>
      </c>
      <c r="B14" s="3">
        <f t="shared" si="0"/>
        <v>-0.04218749999999982</v>
      </c>
      <c r="D14" t="s">
        <v>8</v>
      </c>
    </row>
    <row r="15" spans="1:4" ht="12.75">
      <c r="A15" s="7">
        <v>0.078125</v>
      </c>
      <c r="B15" s="3">
        <f t="shared" si="0"/>
        <v>-0.04218749999999982</v>
      </c>
      <c r="D15" t="s">
        <v>8</v>
      </c>
    </row>
    <row r="16" spans="1:2" ht="12.75">
      <c r="A16" s="7">
        <v>0.078125</v>
      </c>
      <c r="B16" s="3">
        <f t="shared" si="0"/>
        <v>-0.04218749999999982</v>
      </c>
    </row>
    <row r="17" spans="1:2" ht="12.75">
      <c r="A17" s="7">
        <v>0.097656</v>
      </c>
      <c r="B17" s="3">
        <f t="shared" si="0"/>
        <v>1.0222520000000008</v>
      </c>
    </row>
    <row r="18" spans="1:2" ht="12.75">
      <c r="A18" s="7">
        <v>0.097656</v>
      </c>
      <c r="B18" s="3">
        <f t="shared" si="0"/>
        <v>1.0222520000000008</v>
      </c>
    </row>
    <row r="19" spans="1:2" ht="12.75">
      <c r="A19" s="7">
        <v>0.097656</v>
      </c>
      <c r="B19" s="3">
        <f t="shared" si="0"/>
        <v>1.0222520000000008</v>
      </c>
    </row>
    <row r="20" spans="1:2" ht="12.75">
      <c r="A20" s="7">
        <v>0.11719</v>
      </c>
      <c r="B20" s="3">
        <f t="shared" si="0"/>
        <v>2.086855</v>
      </c>
    </row>
    <row r="21" spans="1:2" ht="12.75">
      <c r="A21" s="7">
        <v>0.13672</v>
      </c>
      <c r="B21" s="3">
        <f t="shared" si="0"/>
        <v>3.1512400000000005</v>
      </c>
    </row>
    <row r="22" spans="1:2" ht="12.75">
      <c r="A22" s="7">
        <v>0.17578</v>
      </c>
      <c r="B22" s="3">
        <f t="shared" si="0"/>
        <v>5.28001</v>
      </c>
    </row>
    <row r="23" spans="1:2" ht="12.75">
      <c r="A23" s="7">
        <v>0.19531</v>
      </c>
      <c r="B23" s="3">
        <f t="shared" si="0"/>
        <v>6.344395000000001</v>
      </c>
    </row>
    <row r="24" spans="1:2" ht="12.75">
      <c r="A24" s="7">
        <v>0.23438</v>
      </c>
      <c r="B24" s="3">
        <f t="shared" si="0"/>
        <v>8.47371</v>
      </c>
    </row>
    <row r="25" spans="1:2" ht="12.75">
      <c r="A25" s="7">
        <v>0.29297</v>
      </c>
      <c r="B25" s="3">
        <f t="shared" si="0"/>
        <v>11.666865000000001</v>
      </c>
    </row>
    <row r="26" spans="1:3" ht="12.75">
      <c r="A26" s="7">
        <v>0.37109</v>
      </c>
      <c r="B26" s="3">
        <f t="shared" si="0"/>
        <v>15.924404999999997</v>
      </c>
      <c r="C26" t="s">
        <v>55</v>
      </c>
    </row>
    <row r="27" spans="1:2" ht="12.75">
      <c r="A27" s="7">
        <v>0.66406</v>
      </c>
      <c r="B27" s="3">
        <f t="shared" si="0"/>
        <v>31.891269999999995</v>
      </c>
    </row>
    <row r="28" spans="1:2" ht="12.75">
      <c r="A28" s="7">
        <v>0.83984</v>
      </c>
      <c r="B28" s="3">
        <f t="shared" si="0"/>
        <v>41.47128000000001</v>
      </c>
    </row>
    <row r="29" spans="1:2" ht="12.75">
      <c r="A29" s="7">
        <v>0.83984</v>
      </c>
      <c r="B29" s="3">
        <f t="shared" si="0"/>
        <v>41.47128000000001</v>
      </c>
    </row>
    <row r="30" spans="1:2" ht="12.75">
      <c r="A30" s="7">
        <v>0.078125</v>
      </c>
      <c r="B30" s="3">
        <f t="shared" si="0"/>
        <v>-0.04218749999999982</v>
      </c>
    </row>
    <row r="31" spans="1:2" ht="12.75">
      <c r="A31" s="7">
        <v>1.6992</v>
      </c>
      <c r="B31" s="3">
        <f t="shared" si="0"/>
        <v>88.30640000000001</v>
      </c>
    </row>
    <row r="32" spans="1:2" ht="12.75">
      <c r="A32" s="7">
        <v>1.8359</v>
      </c>
      <c r="B32" s="3">
        <f t="shared" si="0"/>
        <v>95.75655</v>
      </c>
    </row>
    <row r="33" spans="1:2" ht="12.75">
      <c r="A33" s="7">
        <v>1.9336</v>
      </c>
      <c r="B33" s="3">
        <f t="shared" si="0"/>
        <v>101.0812</v>
      </c>
    </row>
    <row r="34" spans="1:2" ht="12.75">
      <c r="A34" s="7">
        <v>2.0898</v>
      </c>
      <c r="B34" s="3">
        <f t="shared" si="0"/>
        <v>109.5941</v>
      </c>
    </row>
    <row r="35" spans="1:2" ht="12.75">
      <c r="A35" s="7">
        <v>2.3242</v>
      </c>
      <c r="B35" s="3">
        <f t="shared" si="0"/>
        <v>122.3689</v>
      </c>
    </row>
    <row r="36" spans="1:2" ht="12.75">
      <c r="A36" s="7">
        <v>2.5391</v>
      </c>
      <c r="B36" s="3">
        <f t="shared" si="0"/>
        <v>134.08094999999997</v>
      </c>
    </row>
    <row r="37" spans="1:2" ht="12.75">
      <c r="A37" s="7">
        <v>2.6367</v>
      </c>
      <c r="B37" s="3">
        <f t="shared" si="0"/>
        <v>139.40014999999997</v>
      </c>
    </row>
    <row r="38" spans="1:2" ht="12.75">
      <c r="A38" s="7">
        <v>2.6953</v>
      </c>
      <c r="B38" s="3">
        <f t="shared" si="0"/>
        <v>142.59385</v>
      </c>
    </row>
    <row r="39" spans="1:2" ht="12.75">
      <c r="A39" s="7">
        <v>2.7734</v>
      </c>
      <c r="B39" s="3">
        <f t="shared" si="0"/>
        <v>146.8503</v>
      </c>
    </row>
    <row r="40" spans="1:2" ht="12.75">
      <c r="A40" s="7">
        <v>2.8125</v>
      </c>
      <c r="B40" s="3">
        <f t="shared" si="0"/>
        <v>148.98125</v>
      </c>
    </row>
    <row r="41" spans="1:2" ht="12.75">
      <c r="A41" s="7">
        <v>2.793</v>
      </c>
      <c r="B41" s="3">
        <f t="shared" si="0"/>
        <v>147.9185</v>
      </c>
    </row>
    <row r="42" spans="1:2" ht="12.75">
      <c r="A42" s="7">
        <v>2.7539</v>
      </c>
      <c r="B42" s="3">
        <f t="shared" si="0"/>
        <v>145.78754999999998</v>
      </c>
    </row>
    <row r="43" spans="1:2" ht="12.75">
      <c r="A43" s="7">
        <v>2.7148</v>
      </c>
      <c r="B43" s="3">
        <f t="shared" si="0"/>
        <v>143.65659999999997</v>
      </c>
    </row>
    <row r="44" spans="1:2" ht="12.75">
      <c r="A44" s="7">
        <v>2.7148</v>
      </c>
      <c r="B44" s="3">
        <f t="shared" si="0"/>
        <v>143.65659999999997</v>
      </c>
    </row>
    <row r="45" spans="1:2" ht="12.75">
      <c r="A45" s="7">
        <v>2.6953</v>
      </c>
      <c r="B45" s="3">
        <f t="shared" si="0"/>
        <v>142.59385</v>
      </c>
    </row>
    <row r="46" spans="1:2" ht="12.75">
      <c r="A46" s="7">
        <v>2.6758</v>
      </c>
      <c r="B46" s="3">
        <f t="shared" si="0"/>
        <v>141.5311</v>
      </c>
    </row>
    <row r="47" spans="1:2" ht="12.75">
      <c r="A47" s="7">
        <v>2.6367</v>
      </c>
      <c r="B47" s="3">
        <f t="shared" si="0"/>
        <v>139.40014999999997</v>
      </c>
    </row>
    <row r="48" spans="1:2" ht="12.75">
      <c r="A48" s="7">
        <v>2.5781</v>
      </c>
      <c r="B48" s="3">
        <f t="shared" si="0"/>
        <v>136.20645</v>
      </c>
    </row>
    <row r="49" spans="1:2" ht="12.75">
      <c r="A49" s="7">
        <v>2.5586</v>
      </c>
      <c r="B49" s="3">
        <f t="shared" si="0"/>
        <v>135.1437</v>
      </c>
    </row>
    <row r="50" spans="1:2" ht="12.75">
      <c r="A50" s="7">
        <v>2.5391</v>
      </c>
      <c r="B50" s="3">
        <f t="shared" si="0"/>
        <v>134.08094999999997</v>
      </c>
    </row>
    <row r="51" spans="1:2" ht="12.75">
      <c r="A51" s="7">
        <v>2.5195</v>
      </c>
      <c r="B51" s="3">
        <f t="shared" si="0"/>
        <v>133.01274999999998</v>
      </c>
    </row>
    <row r="52" spans="1:2" ht="12.75">
      <c r="A52" s="7">
        <v>2.5</v>
      </c>
      <c r="B52" s="3">
        <f t="shared" si="0"/>
        <v>131.95</v>
      </c>
    </row>
    <row r="53" spans="1:2" ht="12.75">
      <c r="A53" s="7">
        <v>2.4805</v>
      </c>
      <c r="B53" s="3">
        <f t="shared" si="0"/>
        <v>130.88725</v>
      </c>
    </row>
    <row r="54" spans="1:2" ht="12.75">
      <c r="A54" s="7">
        <v>2.4805</v>
      </c>
      <c r="B54" s="3">
        <f t="shared" si="0"/>
        <v>130.88725</v>
      </c>
    </row>
    <row r="55" spans="1:2" ht="12.75">
      <c r="A55" s="7">
        <v>2.4609</v>
      </c>
      <c r="B55" s="3">
        <f t="shared" si="0"/>
        <v>129.81905</v>
      </c>
    </row>
    <row r="56" spans="1:2" ht="12.75">
      <c r="A56" s="7">
        <v>2.4219</v>
      </c>
      <c r="B56" s="3">
        <f t="shared" si="0"/>
        <v>127.69355</v>
      </c>
    </row>
    <row r="57" spans="1:2" ht="12.75">
      <c r="A57" s="7">
        <v>2.4023</v>
      </c>
      <c r="B57" s="3">
        <f t="shared" si="0"/>
        <v>126.62534999999998</v>
      </c>
    </row>
    <row r="58" spans="1:2" ht="12.75">
      <c r="A58" s="7">
        <v>2.4023</v>
      </c>
      <c r="B58" s="3">
        <f t="shared" si="0"/>
        <v>126.62534999999998</v>
      </c>
    </row>
    <row r="59" spans="1:2" ht="12.75">
      <c r="A59" s="7">
        <v>2.4219</v>
      </c>
      <c r="B59" s="3">
        <f t="shared" si="0"/>
        <v>127.69355</v>
      </c>
    </row>
    <row r="60" spans="1:2" ht="12.75">
      <c r="A60" s="7">
        <v>2.4219</v>
      </c>
      <c r="B60" s="3">
        <f t="shared" si="0"/>
        <v>127.69355</v>
      </c>
    </row>
    <row r="61" spans="1:2" ht="12.75">
      <c r="A61" s="7">
        <v>2.4414</v>
      </c>
      <c r="B61" s="3">
        <f t="shared" si="0"/>
        <v>128.75629999999998</v>
      </c>
    </row>
    <row r="62" spans="1:2" ht="12.75">
      <c r="A62" s="7">
        <v>2.4219</v>
      </c>
      <c r="B62" s="3">
        <f t="shared" si="0"/>
        <v>127.69355</v>
      </c>
    </row>
    <row r="63" spans="1:2" ht="12.75">
      <c r="A63" s="7">
        <v>2.4023</v>
      </c>
      <c r="B63" s="3">
        <f t="shared" si="0"/>
        <v>126.62534999999998</v>
      </c>
    </row>
    <row r="64" spans="1:2" ht="12.75">
      <c r="A64" s="7">
        <v>2.4023</v>
      </c>
      <c r="B64" s="3">
        <f t="shared" si="0"/>
        <v>126.62534999999998</v>
      </c>
    </row>
    <row r="65" spans="1:2" ht="12.75">
      <c r="A65" s="7">
        <v>2.3828</v>
      </c>
      <c r="B65" s="3">
        <f t="shared" si="0"/>
        <v>125.56260000000002</v>
      </c>
    </row>
    <row r="66" spans="1:2" ht="12.75">
      <c r="A66" s="7">
        <v>2.3438</v>
      </c>
      <c r="B66" s="3">
        <f t="shared" si="0"/>
        <v>123.4371</v>
      </c>
    </row>
    <row r="67" spans="1:2" ht="12.75">
      <c r="A67" s="7">
        <v>2.3438</v>
      </c>
      <c r="B67" s="3">
        <f t="shared" si="0"/>
        <v>123.4371</v>
      </c>
    </row>
    <row r="68" spans="1:2" ht="12.75">
      <c r="A68" s="7">
        <v>2.3438</v>
      </c>
      <c r="B68" s="3">
        <f t="shared" si="0"/>
        <v>123.4371</v>
      </c>
    </row>
    <row r="69" spans="1:2" ht="12.75">
      <c r="A69" s="7">
        <v>2.3438</v>
      </c>
      <c r="B69" s="3">
        <f t="shared" si="0"/>
        <v>123.4371</v>
      </c>
    </row>
    <row r="70" spans="1:2" ht="12.75">
      <c r="A70" s="7">
        <v>2.3633</v>
      </c>
      <c r="B70" s="3">
        <f t="shared" si="0"/>
        <v>124.49985000000002</v>
      </c>
    </row>
    <row r="71" spans="1:2" ht="12.75">
      <c r="A71" s="7">
        <v>2.3633</v>
      </c>
      <c r="B71" s="3">
        <f t="shared" si="0"/>
        <v>124.49985000000002</v>
      </c>
    </row>
    <row r="72" spans="1:2" ht="12.75">
      <c r="A72" s="7">
        <v>2.3633</v>
      </c>
      <c r="B72" s="3">
        <f t="shared" si="0"/>
        <v>124.49985000000002</v>
      </c>
    </row>
    <row r="73" spans="1:2" ht="12.75">
      <c r="A73" s="7">
        <v>2.3828</v>
      </c>
      <c r="B73" s="3">
        <f t="shared" si="0"/>
        <v>125.56260000000002</v>
      </c>
    </row>
    <row r="74" spans="1:2" ht="12.75">
      <c r="A74" s="7">
        <v>2.3633</v>
      </c>
      <c r="B74" s="3">
        <f t="shared" si="0"/>
        <v>124.49985000000002</v>
      </c>
    </row>
    <row r="75" spans="1:2" ht="12.75">
      <c r="A75" s="7">
        <v>2.3633</v>
      </c>
      <c r="B75" s="3">
        <f aca="true" t="shared" si="1" ref="B75:B133">(A75*54.5)-4.3</f>
        <v>124.49985000000002</v>
      </c>
    </row>
    <row r="76" spans="1:2" ht="12.75">
      <c r="A76" s="7">
        <v>2.3633</v>
      </c>
      <c r="B76" s="3">
        <f t="shared" si="1"/>
        <v>124.49985000000002</v>
      </c>
    </row>
    <row r="77" spans="1:2" ht="12.75">
      <c r="A77" s="7">
        <v>2.3438</v>
      </c>
      <c r="B77" s="3">
        <f t="shared" si="1"/>
        <v>123.4371</v>
      </c>
    </row>
    <row r="78" spans="1:2" ht="12.75">
      <c r="A78" s="7">
        <v>2.3438</v>
      </c>
      <c r="B78" s="3">
        <f t="shared" si="1"/>
        <v>123.4371</v>
      </c>
    </row>
    <row r="79" spans="1:2" ht="12.75">
      <c r="A79" s="7">
        <v>2.3438</v>
      </c>
      <c r="B79" s="3">
        <f t="shared" si="1"/>
        <v>123.4371</v>
      </c>
    </row>
    <row r="80" spans="1:2" ht="12.75">
      <c r="A80" s="7">
        <v>2.3242</v>
      </c>
      <c r="B80" s="3">
        <f t="shared" si="1"/>
        <v>122.3689</v>
      </c>
    </row>
    <row r="81" spans="1:2" ht="12.75">
      <c r="A81" s="7">
        <v>2.3047</v>
      </c>
      <c r="B81" s="3">
        <f t="shared" si="1"/>
        <v>121.30615</v>
      </c>
    </row>
    <row r="82" spans="1:2" ht="12.75">
      <c r="A82" s="7">
        <v>2.2461</v>
      </c>
      <c r="B82" s="3">
        <f t="shared" si="1"/>
        <v>118.11245000000001</v>
      </c>
    </row>
    <row r="83" spans="1:2" ht="12.75">
      <c r="A83" s="7">
        <v>2.2461</v>
      </c>
      <c r="B83" s="3">
        <f t="shared" si="1"/>
        <v>118.11245000000001</v>
      </c>
    </row>
    <row r="84" spans="1:2" ht="12.75">
      <c r="A84" s="7">
        <v>2.2266</v>
      </c>
      <c r="B84" s="3">
        <f t="shared" si="1"/>
        <v>117.0497</v>
      </c>
    </row>
    <row r="85" spans="1:2" ht="12.75">
      <c r="A85" s="7">
        <v>2.2852</v>
      </c>
      <c r="B85" s="3">
        <f t="shared" si="1"/>
        <v>120.24340000000001</v>
      </c>
    </row>
    <row r="86" spans="1:2" ht="12.75">
      <c r="A86" s="7">
        <v>2.2656</v>
      </c>
      <c r="B86" s="3">
        <f t="shared" si="1"/>
        <v>119.1752</v>
      </c>
    </row>
    <row r="87" spans="1:2" ht="12.75">
      <c r="A87" s="7">
        <v>2.207</v>
      </c>
      <c r="B87" s="3">
        <f t="shared" si="1"/>
        <v>115.9815</v>
      </c>
    </row>
    <row r="88" spans="1:2" ht="12.75">
      <c r="A88" s="7">
        <v>2.168</v>
      </c>
      <c r="B88" s="3">
        <f t="shared" si="1"/>
        <v>113.85600000000001</v>
      </c>
    </row>
    <row r="89" spans="1:2" ht="12.75">
      <c r="A89" s="7">
        <v>2.1289</v>
      </c>
      <c r="B89" s="3">
        <f t="shared" si="1"/>
        <v>111.72505</v>
      </c>
    </row>
    <row r="90" spans="1:2" ht="12.75">
      <c r="A90" s="7">
        <v>2.0898</v>
      </c>
      <c r="B90" s="3">
        <f t="shared" si="1"/>
        <v>109.5941</v>
      </c>
    </row>
    <row r="91" spans="1:2" ht="12.75">
      <c r="A91" s="7">
        <v>2.0703</v>
      </c>
      <c r="B91" s="3">
        <f t="shared" si="1"/>
        <v>108.53135</v>
      </c>
    </row>
    <row r="92" spans="1:2" ht="12.75">
      <c r="A92" s="7">
        <v>2.0313</v>
      </c>
      <c r="B92" s="3">
        <f t="shared" si="1"/>
        <v>106.40585</v>
      </c>
    </row>
    <row r="93" spans="1:2" ht="12.75">
      <c r="A93" s="7">
        <v>2.0117</v>
      </c>
      <c r="B93" s="3">
        <f t="shared" si="1"/>
        <v>105.33765</v>
      </c>
    </row>
    <row r="94" spans="1:2" ht="12.75">
      <c r="A94" s="7">
        <v>1.9727</v>
      </c>
      <c r="B94" s="3">
        <f t="shared" si="1"/>
        <v>103.21215</v>
      </c>
    </row>
    <row r="95" spans="1:2" ht="12.75">
      <c r="A95" s="7">
        <v>1.9336</v>
      </c>
      <c r="B95" s="3">
        <f t="shared" si="1"/>
        <v>101.0812</v>
      </c>
    </row>
    <row r="96" spans="1:2" ht="12.75">
      <c r="A96" s="7">
        <v>1.9141</v>
      </c>
      <c r="B96" s="3">
        <f t="shared" si="1"/>
        <v>100.01845</v>
      </c>
    </row>
    <row r="97" spans="1:2" ht="12.75">
      <c r="A97" s="7">
        <v>1.8164</v>
      </c>
      <c r="B97" s="3">
        <f t="shared" si="1"/>
        <v>94.69380000000001</v>
      </c>
    </row>
    <row r="98" spans="1:2" ht="12.75">
      <c r="A98" s="7">
        <v>1.8555</v>
      </c>
      <c r="B98" s="3">
        <f t="shared" si="1"/>
        <v>96.82475</v>
      </c>
    </row>
    <row r="99" spans="1:3" ht="12.75">
      <c r="A99" s="7">
        <v>1.8359</v>
      </c>
      <c r="B99" s="3">
        <f t="shared" si="1"/>
        <v>95.75655</v>
      </c>
      <c r="C99" t="s">
        <v>8</v>
      </c>
    </row>
    <row r="100" spans="1:2" ht="12.75">
      <c r="A100" s="7">
        <v>1.7188</v>
      </c>
      <c r="B100" s="3">
        <f t="shared" si="1"/>
        <v>89.37460000000002</v>
      </c>
    </row>
    <row r="101" spans="1:2" ht="12.75">
      <c r="A101" s="7">
        <v>1.6016</v>
      </c>
      <c r="B101" s="3">
        <f t="shared" si="1"/>
        <v>82.9872</v>
      </c>
    </row>
    <row r="102" spans="1:2" ht="12.75">
      <c r="A102" s="7">
        <v>1.5039</v>
      </c>
      <c r="B102" s="3">
        <f t="shared" si="1"/>
        <v>77.66255000000001</v>
      </c>
    </row>
    <row r="103" spans="1:2" ht="12.75">
      <c r="A103" s="7">
        <v>1.3867</v>
      </c>
      <c r="B103" s="3">
        <f t="shared" si="1"/>
        <v>71.27515000000001</v>
      </c>
    </row>
    <row r="104" spans="1:2" ht="12.75">
      <c r="A104" s="7">
        <v>1.2891</v>
      </c>
      <c r="B104" s="3">
        <f t="shared" si="1"/>
        <v>65.95595</v>
      </c>
    </row>
    <row r="105" spans="1:2" ht="12.75">
      <c r="A105" s="7">
        <v>1.1523</v>
      </c>
      <c r="B105" s="3">
        <f t="shared" si="1"/>
        <v>58.50035000000001</v>
      </c>
    </row>
    <row r="106" spans="1:2" ht="12.75">
      <c r="A106" s="7">
        <v>1.0742</v>
      </c>
      <c r="B106" s="3">
        <f t="shared" si="1"/>
        <v>54.243900000000004</v>
      </c>
    </row>
    <row r="107" spans="1:2" ht="12.75">
      <c r="A107" s="7">
        <v>0.95703</v>
      </c>
      <c r="B107" s="3">
        <f t="shared" si="1"/>
        <v>47.858135000000004</v>
      </c>
    </row>
    <row r="108" spans="1:2" ht="12.75">
      <c r="A108" s="7">
        <v>0.87891</v>
      </c>
      <c r="B108" s="3">
        <f t="shared" si="1"/>
        <v>43.600595</v>
      </c>
    </row>
    <row r="109" spans="1:2" ht="12.75">
      <c r="A109" s="7">
        <v>0.76172</v>
      </c>
      <c r="B109" s="3">
        <f t="shared" si="1"/>
        <v>37.21374</v>
      </c>
    </row>
    <row r="110" spans="1:2" ht="12.75">
      <c r="A110" s="7">
        <v>0.66406</v>
      </c>
      <c r="B110" s="3">
        <f t="shared" si="1"/>
        <v>31.891269999999995</v>
      </c>
    </row>
    <row r="111" spans="1:2" ht="12.75">
      <c r="A111" s="7">
        <v>0.56641</v>
      </c>
      <c r="B111" s="3">
        <f t="shared" si="1"/>
        <v>26.569345</v>
      </c>
    </row>
    <row r="112" spans="1:2" ht="12.75">
      <c r="A112" s="7">
        <v>0.48828</v>
      </c>
      <c r="B112" s="3">
        <f t="shared" si="1"/>
        <v>22.311259999999997</v>
      </c>
    </row>
    <row r="113" spans="1:2" ht="12.75">
      <c r="A113" s="7">
        <v>0.42969</v>
      </c>
      <c r="B113" s="3">
        <f t="shared" si="1"/>
        <v>19.118105</v>
      </c>
    </row>
    <row r="114" spans="1:2" ht="12.75">
      <c r="A114" s="7">
        <v>0.37109</v>
      </c>
      <c r="B114" s="3">
        <f t="shared" si="1"/>
        <v>15.924404999999997</v>
      </c>
    </row>
    <row r="115" spans="1:3" ht="12.75">
      <c r="A115" s="7">
        <v>0.33203</v>
      </c>
      <c r="B115" s="3">
        <f t="shared" si="1"/>
        <v>13.795634999999997</v>
      </c>
      <c r="C115" t="s">
        <v>56</v>
      </c>
    </row>
    <row r="116" spans="1:2" ht="12.75">
      <c r="A116" s="7">
        <v>0.29297</v>
      </c>
      <c r="B116" s="3">
        <f t="shared" si="1"/>
        <v>11.666865000000001</v>
      </c>
    </row>
    <row r="117" spans="1:2" ht="12.75">
      <c r="A117" s="7">
        <v>0.27344</v>
      </c>
      <c r="B117" s="3">
        <f t="shared" si="1"/>
        <v>10.60248</v>
      </c>
    </row>
    <row r="118" spans="1:2" ht="12.75">
      <c r="A118" s="7">
        <v>0.23438</v>
      </c>
      <c r="B118" s="3">
        <f t="shared" si="1"/>
        <v>8.47371</v>
      </c>
    </row>
    <row r="119" spans="1:2" ht="12.75">
      <c r="A119" s="7">
        <v>0.19531</v>
      </c>
      <c r="B119" s="3">
        <f t="shared" si="1"/>
        <v>6.344395000000001</v>
      </c>
    </row>
    <row r="120" spans="1:2" ht="12.75">
      <c r="A120" s="7">
        <v>0.17578</v>
      </c>
      <c r="B120" s="3">
        <f t="shared" si="1"/>
        <v>5.28001</v>
      </c>
    </row>
    <row r="121" spans="1:2" ht="12.75">
      <c r="A121" s="7">
        <v>0.15625</v>
      </c>
      <c r="B121" s="3">
        <f t="shared" si="1"/>
        <v>4.215625</v>
      </c>
    </row>
    <row r="122" spans="1:2" ht="12.75">
      <c r="A122" s="7">
        <v>0.13672</v>
      </c>
      <c r="B122" s="3">
        <f t="shared" si="1"/>
        <v>3.1512400000000005</v>
      </c>
    </row>
    <row r="123" spans="1:2" ht="12.75">
      <c r="A123" s="7">
        <v>0.13672</v>
      </c>
      <c r="B123" s="3">
        <f t="shared" si="1"/>
        <v>3.1512400000000005</v>
      </c>
    </row>
    <row r="124" spans="1:2" ht="12.75">
      <c r="A124" s="7">
        <v>0.11719</v>
      </c>
      <c r="B124" s="3">
        <f t="shared" si="1"/>
        <v>2.086855</v>
      </c>
    </row>
    <row r="125" spans="1:2" ht="12.75">
      <c r="A125" s="7">
        <v>0.11719</v>
      </c>
      <c r="B125" s="3">
        <f t="shared" si="1"/>
        <v>2.086855</v>
      </c>
    </row>
    <row r="126" spans="1:2" ht="12.75">
      <c r="A126" s="7">
        <v>0.097656</v>
      </c>
      <c r="B126" s="3">
        <f t="shared" si="1"/>
        <v>1.0222520000000008</v>
      </c>
    </row>
    <row r="127" spans="1:2" ht="12.75">
      <c r="A127" s="7">
        <v>0.097656</v>
      </c>
      <c r="B127" s="3">
        <f t="shared" si="1"/>
        <v>1.0222520000000008</v>
      </c>
    </row>
    <row r="128" spans="1:2" ht="12.75">
      <c r="A128" s="7">
        <v>0.097656</v>
      </c>
      <c r="B128" s="3">
        <f t="shared" si="1"/>
        <v>1.0222520000000008</v>
      </c>
    </row>
    <row r="129" spans="1:2" ht="12.75">
      <c r="A129" s="7">
        <v>0.078125</v>
      </c>
      <c r="B129" s="3">
        <f t="shared" si="1"/>
        <v>-0.04218749999999982</v>
      </c>
    </row>
    <row r="130" spans="1:2" ht="12.75">
      <c r="A130" s="7">
        <v>0.078125</v>
      </c>
      <c r="B130" s="3">
        <f t="shared" si="1"/>
        <v>-0.04218749999999982</v>
      </c>
    </row>
    <row r="131" spans="1:2" ht="12.75">
      <c r="A131" s="7">
        <v>0.078125</v>
      </c>
      <c r="B131" s="3">
        <f t="shared" si="1"/>
        <v>-0.04218749999999982</v>
      </c>
    </row>
    <row r="132" spans="1:2" ht="12.75">
      <c r="A132" s="7">
        <v>0.078125</v>
      </c>
      <c r="B132" s="3">
        <f t="shared" si="1"/>
        <v>-0.04218749999999982</v>
      </c>
    </row>
    <row r="133" spans="1:2" ht="12.75">
      <c r="A133" s="7">
        <v>0.078125</v>
      </c>
      <c r="B133" s="3">
        <f t="shared" si="1"/>
        <v>-0.04218749999999982</v>
      </c>
    </row>
    <row r="134" spans="1:2" ht="12.75">
      <c r="A134" s="1"/>
      <c r="B134" s="3"/>
    </row>
    <row r="135" spans="1:2" ht="12.75">
      <c r="A135" s="1"/>
      <c r="B135" s="3"/>
    </row>
    <row r="136" spans="1:2" ht="12.75">
      <c r="A136" s="1"/>
      <c r="B136" s="3"/>
    </row>
    <row r="137" spans="1:2" ht="12.75">
      <c r="A137" s="1"/>
      <c r="B137" s="3"/>
    </row>
    <row r="138" spans="1:2" ht="12.75">
      <c r="A138" s="1"/>
      <c r="B138" s="3"/>
    </row>
    <row r="139" spans="1:2" ht="12.75">
      <c r="A139" s="1"/>
      <c r="B139" s="3"/>
    </row>
    <row r="140" spans="1:2" ht="12.75">
      <c r="A140" s="1"/>
      <c r="B140" s="3"/>
    </row>
    <row r="141" spans="1:2" ht="12.75">
      <c r="A141" s="1"/>
      <c r="B141" s="3"/>
    </row>
    <row r="142" spans="1:2" ht="12.75">
      <c r="A142" s="1"/>
      <c r="B142" s="3"/>
    </row>
    <row r="143" spans="1:2" ht="12.75">
      <c r="A143" s="1"/>
      <c r="B143" s="3"/>
    </row>
    <row r="144" spans="1:2" ht="12.75">
      <c r="A144" s="1"/>
      <c r="B144" s="3"/>
    </row>
    <row r="145" spans="1:2" ht="12.75">
      <c r="A145" s="1"/>
      <c r="B145" s="3"/>
    </row>
    <row r="146" spans="1:2" ht="12.75">
      <c r="A146" s="1"/>
      <c r="B146" s="3"/>
    </row>
    <row r="147" spans="1:2" ht="12.75">
      <c r="A147" s="1"/>
      <c r="B147" s="3"/>
    </row>
    <row r="148" spans="1:2" ht="12.75">
      <c r="A148" s="1"/>
      <c r="B148" s="3"/>
    </row>
    <row r="149" spans="1:2" ht="12.75">
      <c r="A149" s="1"/>
      <c r="B149" s="3"/>
    </row>
    <row r="150" spans="1:2" ht="12.75">
      <c r="A150" s="1"/>
      <c r="B150" s="3"/>
    </row>
    <row r="151" spans="1:2" ht="12.75">
      <c r="A151" s="1"/>
      <c r="B151" s="3"/>
    </row>
    <row r="152" spans="1:2" ht="12.75">
      <c r="A152" s="1"/>
      <c r="B152" s="3"/>
    </row>
    <row r="153" spans="1:3" ht="12.75">
      <c r="A153" s="1"/>
      <c r="B153" s="3"/>
      <c r="C153" t="s">
        <v>8</v>
      </c>
    </row>
    <row r="154" spans="1:2" ht="12.75">
      <c r="A154" s="1"/>
      <c r="B154" s="3"/>
    </row>
    <row r="155" spans="1:2" ht="12.75">
      <c r="A155" s="1"/>
      <c r="B155" s="3"/>
    </row>
    <row r="156" spans="1:2" ht="12.75">
      <c r="A156" s="1"/>
      <c r="B156" s="3"/>
    </row>
    <row r="157" spans="1:2" ht="12.75">
      <c r="A157" s="1"/>
      <c r="B157" s="3"/>
    </row>
    <row r="158" spans="1:2" ht="12.75">
      <c r="A158" s="1"/>
      <c r="B158" s="3"/>
    </row>
    <row r="159" spans="1:2" ht="12.75">
      <c r="A159" s="1"/>
      <c r="B159" s="3"/>
    </row>
    <row r="160" spans="1:2" ht="12.75">
      <c r="A160" s="1"/>
      <c r="B160" s="3"/>
    </row>
    <row r="161" spans="1:2" ht="12.75">
      <c r="A161" s="1"/>
      <c r="B161" s="3"/>
    </row>
    <row r="162" spans="1:2" ht="12.75">
      <c r="A162" s="1"/>
      <c r="B162" s="3"/>
    </row>
    <row r="163" spans="1:2" ht="12.75">
      <c r="A163" s="1"/>
      <c r="B163" s="3"/>
    </row>
    <row r="164" spans="1:2" ht="12.75">
      <c r="A164" s="1"/>
      <c r="B164" s="3"/>
    </row>
    <row r="165" spans="1:2" ht="12.75">
      <c r="A165" s="1"/>
      <c r="B165" s="3"/>
    </row>
    <row r="166" spans="1:2" ht="12.75">
      <c r="A166" s="1"/>
      <c r="B166" s="3"/>
    </row>
    <row r="167" spans="1:2" ht="12.75">
      <c r="A167" s="1"/>
      <c r="B167" s="3"/>
    </row>
    <row r="168" spans="1:2" ht="12.75">
      <c r="A168" s="1"/>
      <c r="B168" s="3"/>
    </row>
    <row r="169" spans="1:2" ht="12.75">
      <c r="A169" s="1"/>
      <c r="B169" s="3"/>
    </row>
    <row r="170" spans="1:2" ht="12.75">
      <c r="A170" s="1"/>
      <c r="B170" s="3"/>
    </row>
    <row r="171" spans="1:2" ht="12.75">
      <c r="A171" s="1"/>
      <c r="B171" s="3"/>
    </row>
    <row r="172" spans="1:2" ht="12.75">
      <c r="A172" s="1"/>
      <c r="B172" s="3"/>
    </row>
    <row r="173" spans="1:2" ht="12.75">
      <c r="A173" s="1"/>
      <c r="B173" s="3"/>
    </row>
    <row r="174" spans="1:2" ht="12.75">
      <c r="A174" s="1"/>
      <c r="B174" s="3"/>
    </row>
    <row r="175" spans="1:2" ht="12.75">
      <c r="A175" s="1"/>
      <c r="B175" s="3"/>
    </row>
    <row r="176" spans="1:2" ht="12.75">
      <c r="A176" s="1"/>
      <c r="B176" s="3"/>
    </row>
    <row r="177" spans="1:2" ht="12.75">
      <c r="A177" s="1"/>
      <c r="B177" s="3"/>
    </row>
    <row r="178" spans="1:2" ht="12.75">
      <c r="A178" s="1"/>
      <c r="B178" s="3"/>
    </row>
    <row r="179" spans="1:2" ht="12.75">
      <c r="A179" s="1"/>
      <c r="B179" s="3"/>
    </row>
    <row r="180" spans="1:2" ht="12.75">
      <c r="A180" s="1"/>
      <c r="B180" s="3"/>
    </row>
    <row r="181" spans="1:2" ht="12.75">
      <c r="A181" s="1"/>
      <c r="B181" s="3"/>
    </row>
    <row r="182" spans="1:2" ht="12.75">
      <c r="A182" s="1"/>
      <c r="B182" s="3"/>
    </row>
    <row r="183" spans="1:2" ht="12.75">
      <c r="A183" s="1"/>
      <c r="B183" s="3"/>
    </row>
    <row r="184" spans="1:2" ht="12.75">
      <c r="A184" s="1"/>
      <c r="B184" s="3"/>
    </row>
    <row r="185" spans="1:2" ht="12.75">
      <c r="A185" s="1"/>
      <c r="B185" s="3"/>
    </row>
    <row r="186" spans="1:2" ht="12.75">
      <c r="A186" s="1"/>
      <c r="B186" s="3"/>
    </row>
    <row r="187" spans="1:2" ht="12.75">
      <c r="A187" s="1"/>
      <c r="B187" s="3"/>
    </row>
    <row r="188" spans="1:2" ht="12.75">
      <c r="A188" s="1"/>
      <c r="B188" s="3"/>
    </row>
    <row r="189" spans="1:2" ht="12.75">
      <c r="A189" s="1"/>
      <c r="B189" s="3"/>
    </row>
    <row r="190" spans="1:2" ht="12.75">
      <c r="A190" s="1"/>
      <c r="B190" s="3"/>
    </row>
    <row r="191" spans="1:2" ht="12.75">
      <c r="A191" s="1"/>
      <c r="B191" s="3"/>
    </row>
    <row r="192" spans="1:2" ht="12.75">
      <c r="A192" s="1"/>
      <c r="B192" s="3"/>
    </row>
    <row r="193" spans="1:2" ht="12.75">
      <c r="A193" s="1"/>
      <c r="B193" s="3"/>
    </row>
    <row r="194" spans="1:2" ht="12.75">
      <c r="A194" s="1"/>
      <c r="B194" s="3"/>
    </row>
    <row r="195" spans="1:2" ht="12.75">
      <c r="A195" s="1"/>
      <c r="B195" s="3"/>
    </row>
    <row r="196" spans="1:2" ht="12.75">
      <c r="A196" s="1"/>
      <c r="B196" s="3"/>
    </row>
    <row r="197" spans="1:2" ht="12.75">
      <c r="A197" s="1"/>
      <c r="B197" s="3"/>
    </row>
    <row r="198" spans="1:2" ht="12.75">
      <c r="A198" s="1"/>
      <c r="B198" s="3"/>
    </row>
    <row r="199" spans="1:2" ht="12.75">
      <c r="A199" s="1"/>
      <c r="B199" s="3"/>
    </row>
    <row r="200" spans="1:2" ht="12.75">
      <c r="A200" s="1"/>
      <c r="B200" s="3"/>
    </row>
    <row r="201" spans="1:2" ht="12.75">
      <c r="A201" s="1"/>
      <c r="B201" s="3"/>
    </row>
    <row r="202" spans="1:2" ht="12.75">
      <c r="A202" s="1"/>
      <c r="B202" s="3"/>
    </row>
    <row r="203" spans="1:2" ht="12.75">
      <c r="A203" s="1"/>
      <c r="B203" s="3"/>
    </row>
    <row r="204" spans="1:2" ht="12.75">
      <c r="A204" s="1"/>
      <c r="B204" s="3"/>
    </row>
    <row r="205" spans="1:2" ht="12.75">
      <c r="A205" s="1"/>
      <c r="B205" s="3"/>
    </row>
    <row r="206" spans="1:2" ht="12.75">
      <c r="A206" s="1"/>
      <c r="B206" s="3"/>
    </row>
    <row r="207" spans="1:2" ht="12.75">
      <c r="A207" s="1"/>
      <c r="B207" s="3"/>
    </row>
    <row r="208" spans="1:2" ht="12.75">
      <c r="A208" s="1"/>
      <c r="B208" s="3"/>
    </row>
    <row r="209" spans="1:2" ht="12.75">
      <c r="A209" s="1"/>
      <c r="B209" s="3"/>
    </row>
    <row r="210" spans="1:2" ht="12.75">
      <c r="A210" s="1"/>
      <c r="B210" s="3"/>
    </row>
    <row r="211" spans="1:2" ht="12.75">
      <c r="A211" s="1"/>
      <c r="B211" s="3"/>
    </row>
    <row r="212" spans="1:3" ht="12.75">
      <c r="A212" s="1"/>
      <c r="B212" s="3"/>
      <c r="C212" t="s">
        <v>8</v>
      </c>
    </row>
    <row r="213" spans="1:2" ht="12.75">
      <c r="A213" s="1"/>
      <c r="B213" s="3"/>
    </row>
    <row r="214" spans="1:2" ht="12.75">
      <c r="A214" s="1"/>
      <c r="B214" s="3"/>
    </row>
    <row r="215" spans="1:2" ht="12.75">
      <c r="A215" s="1"/>
      <c r="B215" s="3"/>
    </row>
    <row r="216" spans="1:2" ht="12.75">
      <c r="A216" s="1"/>
      <c r="B216" s="3"/>
    </row>
    <row r="217" spans="1:2" ht="12.75">
      <c r="A217" s="1"/>
      <c r="B217" s="3"/>
    </row>
    <row r="218" spans="1:2" ht="12.75">
      <c r="A218" s="1"/>
      <c r="B218" s="3"/>
    </row>
    <row r="219" spans="1:2" ht="12.75">
      <c r="A219" s="1"/>
      <c r="B219" s="3"/>
    </row>
    <row r="220" spans="1:2" ht="12.75">
      <c r="A220" s="1"/>
      <c r="B220" s="3"/>
    </row>
    <row r="221" spans="1:2" ht="12.75">
      <c r="A221" s="1"/>
      <c r="B221" s="3"/>
    </row>
    <row r="222" spans="1:2" ht="12.75">
      <c r="A222" s="1"/>
      <c r="B222" s="3"/>
    </row>
    <row r="223" spans="1:2" ht="12.75">
      <c r="A223" s="1"/>
      <c r="B223" s="3"/>
    </row>
    <row r="224" spans="1:2" ht="12.75">
      <c r="A224" s="1"/>
      <c r="B224" s="3"/>
    </row>
    <row r="225" spans="1:2" ht="12.75">
      <c r="A225" s="1"/>
      <c r="B225" s="3"/>
    </row>
    <row r="226" spans="1:2" ht="12.75">
      <c r="A226" s="1"/>
      <c r="B226" s="3"/>
    </row>
    <row r="227" spans="1:2" ht="12.75">
      <c r="A227" s="1"/>
      <c r="B227" s="3"/>
    </row>
    <row r="228" spans="1:2" ht="12.75">
      <c r="A228" s="1"/>
      <c r="B228" s="3"/>
    </row>
    <row r="229" spans="1:2" ht="12.75">
      <c r="A229" s="1"/>
      <c r="B229" s="3"/>
    </row>
    <row r="230" spans="1:2" ht="12.75">
      <c r="A230" s="1"/>
      <c r="B230" s="3"/>
    </row>
    <row r="231" spans="1:2" ht="12.75">
      <c r="A231" s="1"/>
      <c r="B231" s="3"/>
    </row>
    <row r="232" spans="1:2" ht="12.75">
      <c r="A232" s="1"/>
      <c r="B232" s="3"/>
    </row>
    <row r="233" spans="1:2" ht="12.75">
      <c r="A233" s="1"/>
      <c r="B233" s="3"/>
    </row>
    <row r="234" spans="1:2" ht="12.75">
      <c r="A234" s="1"/>
      <c r="B234" s="3"/>
    </row>
    <row r="235" spans="1:2" ht="12.75">
      <c r="A235" s="1"/>
      <c r="B235" s="3"/>
    </row>
    <row r="236" spans="1:2" ht="12.75">
      <c r="A236" s="1"/>
      <c r="B236" s="3"/>
    </row>
    <row r="237" spans="1:2" ht="12.75">
      <c r="A237" s="1"/>
      <c r="B237" s="3"/>
    </row>
    <row r="238" spans="1:2" ht="12.75">
      <c r="A238" s="1"/>
      <c r="B238" s="3"/>
    </row>
    <row r="239" spans="1:2" ht="12.75">
      <c r="A239" s="1"/>
      <c r="B239" s="3"/>
    </row>
    <row r="240" spans="1:2" ht="12.75">
      <c r="A240" s="1"/>
      <c r="B240" s="3"/>
    </row>
    <row r="241" spans="1:2" ht="12.75">
      <c r="A241" s="1"/>
      <c r="B241" s="3"/>
    </row>
    <row r="242" spans="1:2" ht="12.75">
      <c r="A242" s="1"/>
      <c r="B242" s="3"/>
    </row>
    <row r="243" spans="1:2" ht="12.75">
      <c r="A243" s="1"/>
      <c r="B243" s="3"/>
    </row>
    <row r="244" spans="1:2" ht="12.75">
      <c r="A244" s="1"/>
      <c r="B244" s="3"/>
    </row>
    <row r="245" spans="1:2" ht="12.75">
      <c r="A245" s="1"/>
      <c r="B245" s="3"/>
    </row>
    <row r="246" spans="1:2" ht="12.75">
      <c r="A246" s="1"/>
      <c r="B246" s="3"/>
    </row>
    <row r="247" spans="1:2" ht="12.75">
      <c r="A247" s="1"/>
      <c r="B247" s="3"/>
    </row>
    <row r="248" spans="1:2" ht="12.75">
      <c r="A248" s="1"/>
      <c r="B248" s="3"/>
    </row>
    <row r="249" spans="1:2" ht="12.75">
      <c r="A249" s="1"/>
      <c r="B249" s="3"/>
    </row>
    <row r="250" spans="1:2" ht="12.75">
      <c r="A250" s="1"/>
      <c r="B250" s="3"/>
    </row>
    <row r="251" spans="1:2" ht="12.75">
      <c r="A251" s="1"/>
      <c r="B251" s="3"/>
    </row>
    <row r="252" spans="1:2" ht="12.75">
      <c r="A252" s="1"/>
      <c r="B252" s="3"/>
    </row>
    <row r="253" spans="1:2" ht="12.75">
      <c r="A253" s="1"/>
      <c r="B253" s="3"/>
    </row>
    <row r="254" spans="1:2" ht="12.75">
      <c r="A254" s="1"/>
      <c r="B254" s="3"/>
    </row>
    <row r="255" spans="1:2" ht="12.75">
      <c r="A255" s="1"/>
      <c r="B255" s="3"/>
    </row>
    <row r="256" spans="1:2" ht="12.75">
      <c r="A256" s="1"/>
      <c r="B256" s="3"/>
    </row>
    <row r="257" spans="1:2" ht="12.75">
      <c r="A257" s="1"/>
      <c r="B257" s="3"/>
    </row>
    <row r="258" spans="1:2" ht="12.75">
      <c r="A258" s="1"/>
      <c r="B258" s="3"/>
    </row>
    <row r="259" spans="1:2" ht="12.75">
      <c r="A259" s="1"/>
      <c r="B259" s="3"/>
    </row>
    <row r="260" spans="1:2" ht="12.75">
      <c r="A260" s="1"/>
      <c r="B260" s="3"/>
    </row>
    <row r="261" spans="1:2" ht="12.75">
      <c r="A261" s="1"/>
      <c r="B261" s="3"/>
    </row>
    <row r="262" spans="1:2" ht="12.75">
      <c r="A262" s="1"/>
      <c r="B262" s="3"/>
    </row>
    <row r="263" spans="1:2" ht="12.75">
      <c r="A263" s="1"/>
      <c r="B263" s="3"/>
    </row>
    <row r="264" spans="1:2" ht="12.75">
      <c r="A264" s="1"/>
      <c r="B264" s="3"/>
    </row>
    <row r="265" spans="1:2" ht="12.75">
      <c r="A265" s="1"/>
      <c r="B265" s="3"/>
    </row>
    <row r="266" spans="1:2" ht="12.75">
      <c r="A266" s="1"/>
      <c r="B266" s="3"/>
    </row>
    <row r="267" spans="1:2" ht="12.75">
      <c r="A267" s="1"/>
      <c r="B267" s="3"/>
    </row>
    <row r="268" spans="1:2" ht="12.75">
      <c r="A268" s="1"/>
      <c r="B268" s="3"/>
    </row>
    <row r="269" spans="1:2" ht="12.75">
      <c r="A269" s="1"/>
      <c r="B269" s="3"/>
    </row>
    <row r="270" spans="1:2" ht="12.75">
      <c r="A270" s="1"/>
      <c r="B270" s="3"/>
    </row>
    <row r="271" spans="1:2" ht="12.75">
      <c r="A271" s="1"/>
      <c r="B271" s="3"/>
    </row>
    <row r="272" spans="1:3" ht="12.75">
      <c r="A272" s="1"/>
      <c r="B272" s="3"/>
      <c r="C272" t="s">
        <v>8</v>
      </c>
    </row>
    <row r="273" spans="1:2" ht="12.75">
      <c r="A273" s="1"/>
      <c r="B273" s="3"/>
    </row>
    <row r="274" spans="1:2" ht="12.75">
      <c r="A274" s="1"/>
      <c r="B274" s="3"/>
    </row>
    <row r="275" spans="1:2" ht="12.75">
      <c r="A275" s="1"/>
      <c r="B275" s="3"/>
    </row>
    <row r="276" spans="1:2" ht="12.75">
      <c r="A276" s="1"/>
      <c r="B276" s="3"/>
    </row>
    <row r="277" spans="1:2" ht="12.75">
      <c r="A277" s="1"/>
      <c r="B277" s="3"/>
    </row>
    <row r="278" spans="1:2" ht="12.75">
      <c r="A278" s="1"/>
      <c r="B278" s="3"/>
    </row>
    <row r="279" spans="1:2" ht="12.75">
      <c r="A279" s="1"/>
      <c r="B279" s="3"/>
    </row>
    <row r="280" spans="1:2" ht="12.75">
      <c r="A280" s="1"/>
      <c r="B280" s="3"/>
    </row>
    <row r="281" spans="1:2" ht="12.75">
      <c r="A281" s="1"/>
      <c r="B281" s="3"/>
    </row>
    <row r="282" spans="1:2" ht="12.75">
      <c r="A282" s="1"/>
      <c r="B282" s="3"/>
    </row>
    <row r="283" spans="1:2" ht="12.75">
      <c r="A283" s="1"/>
      <c r="B283" s="3"/>
    </row>
    <row r="284" spans="1:2" ht="12.75">
      <c r="A284" s="1"/>
      <c r="B284" s="3"/>
    </row>
    <row r="285" spans="1:2" ht="12.75">
      <c r="A285" s="1"/>
      <c r="B285" s="3"/>
    </row>
    <row r="286" spans="1:2" ht="12.75">
      <c r="A286" s="1"/>
      <c r="B286" s="3"/>
    </row>
    <row r="287" spans="1:2" ht="12.75">
      <c r="A287" s="1"/>
      <c r="B287" s="3"/>
    </row>
    <row r="288" spans="1:2" ht="12.75">
      <c r="A288" s="1"/>
      <c r="B288" s="3"/>
    </row>
    <row r="289" spans="1:2" ht="12.75">
      <c r="A289" s="1"/>
      <c r="B289" s="3"/>
    </row>
    <row r="290" spans="1:2" ht="12.75">
      <c r="A290" s="1"/>
      <c r="B290" s="3"/>
    </row>
    <row r="291" spans="1:2" ht="12.75">
      <c r="A291" s="1"/>
      <c r="B291" s="3"/>
    </row>
    <row r="292" spans="1:2" ht="12.75">
      <c r="A292" s="1"/>
      <c r="B292" s="3"/>
    </row>
    <row r="293" spans="1:2" ht="12.75">
      <c r="A293" s="1"/>
      <c r="B293" s="3"/>
    </row>
    <row r="294" spans="1:2" ht="12.75">
      <c r="A294" s="1"/>
      <c r="B294" s="3"/>
    </row>
    <row r="295" spans="1:2" ht="12.75">
      <c r="A295" s="1"/>
      <c r="B295" s="3"/>
    </row>
    <row r="296" spans="1:2" ht="12.75">
      <c r="A296" s="1"/>
      <c r="B296" s="3"/>
    </row>
    <row r="297" spans="1:2" ht="12.75">
      <c r="A297" s="1"/>
      <c r="B297" s="3"/>
    </row>
    <row r="298" spans="1:2" ht="12.75">
      <c r="A298" s="1"/>
      <c r="B298" s="3"/>
    </row>
    <row r="299" spans="1:2" ht="12.75">
      <c r="A299" s="1"/>
      <c r="B299" s="3"/>
    </row>
    <row r="300" spans="1:2" ht="12.75">
      <c r="A300" s="1"/>
      <c r="B300" s="3"/>
    </row>
    <row r="301" spans="1:2" ht="12.75">
      <c r="A301" s="1"/>
      <c r="B301" s="3"/>
    </row>
    <row r="302" spans="1:2" ht="12.75">
      <c r="A302" s="1"/>
      <c r="B302" s="3"/>
    </row>
    <row r="303" spans="1:2" ht="12.75">
      <c r="A303" s="1"/>
      <c r="B303" s="3"/>
    </row>
    <row r="304" spans="1:2" ht="12.75">
      <c r="A304" s="1"/>
      <c r="B304" s="3"/>
    </row>
    <row r="305" spans="1:2" ht="12.75">
      <c r="A305" s="1"/>
      <c r="B305" s="3"/>
    </row>
    <row r="306" spans="1:2" ht="12.75">
      <c r="A306" s="1"/>
      <c r="B306" s="3"/>
    </row>
    <row r="307" spans="1:2" ht="12.75">
      <c r="A307" s="1"/>
      <c r="B307" s="3"/>
    </row>
    <row r="308" spans="1:2" ht="12.75">
      <c r="A308" s="1"/>
      <c r="B308" s="3"/>
    </row>
    <row r="309" spans="1:2" ht="12.75">
      <c r="A309" s="1"/>
      <c r="B309" s="3"/>
    </row>
    <row r="310" spans="1:2" ht="12.75">
      <c r="A310" s="1"/>
      <c r="B310" s="3"/>
    </row>
    <row r="311" spans="1:2" ht="12.75">
      <c r="A311" s="1"/>
      <c r="B311" s="3"/>
    </row>
    <row r="312" spans="1:2" ht="12.75">
      <c r="A312" s="1"/>
      <c r="B312" s="3"/>
    </row>
    <row r="313" spans="1:2" ht="12.75">
      <c r="A313" s="1"/>
      <c r="B313" s="3"/>
    </row>
    <row r="314" spans="1:2" ht="12.75">
      <c r="A314" s="1"/>
      <c r="B314" s="3"/>
    </row>
    <row r="315" spans="1:2" ht="12.75">
      <c r="A315" s="1"/>
      <c r="B315" s="3"/>
    </row>
    <row r="316" spans="1:2" ht="12.75">
      <c r="A316" s="1"/>
      <c r="B316" s="3"/>
    </row>
    <row r="317" spans="1:2" ht="12.75">
      <c r="A317" s="1"/>
      <c r="B317" s="3"/>
    </row>
    <row r="318" spans="1:2" ht="12.75">
      <c r="A318" s="1"/>
      <c r="B318" s="3"/>
    </row>
    <row r="319" spans="1:2" ht="12.75">
      <c r="A319" s="1"/>
      <c r="B319" s="3"/>
    </row>
    <row r="320" spans="1:2" ht="12.75">
      <c r="A320" s="1"/>
      <c r="B320" s="3"/>
    </row>
    <row r="321" spans="1:2" ht="12.75">
      <c r="A321" s="1"/>
      <c r="B321" s="3"/>
    </row>
    <row r="322" spans="1:2" ht="12.75">
      <c r="A322" s="1"/>
      <c r="B322" s="3"/>
    </row>
    <row r="323" spans="1:2" ht="12.75">
      <c r="A323" s="1"/>
      <c r="B323" s="3"/>
    </row>
    <row r="324" spans="1:2" ht="12.75">
      <c r="A324" s="1"/>
      <c r="B324" s="3"/>
    </row>
    <row r="325" spans="1:2" ht="12.75">
      <c r="A325" s="1"/>
      <c r="B325" s="3"/>
    </row>
    <row r="326" spans="1:2" ht="12.75">
      <c r="A326" s="1"/>
      <c r="B326" s="3"/>
    </row>
    <row r="327" spans="1:2" ht="12.75">
      <c r="A327" s="1"/>
      <c r="B327" s="3"/>
    </row>
    <row r="328" spans="1:2" ht="12.75">
      <c r="A328" s="1"/>
      <c r="B328" s="3"/>
    </row>
    <row r="329" spans="1:2" ht="12.75">
      <c r="A329" s="1"/>
      <c r="B329" s="3"/>
    </row>
    <row r="330" spans="1:2" ht="12.75">
      <c r="A330" s="1"/>
      <c r="B330" s="3"/>
    </row>
    <row r="331" spans="1:2" ht="12.75">
      <c r="A331" s="1"/>
      <c r="B331" s="3"/>
    </row>
    <row r="332" spans="1:2" ht="12.75">
      <c r="A332" s="1"/>
      <c r="B332" s="3"/>
    </row>
    <row r="333" spans="1:2" ht="12.75">
      <c r="A333" s="1"/>
      <c r="B333" s="3"/>
    </row>
    <row r="334" spans="1:2" ht="12.75">
      <c r="A334" s="1"/>
      <c r="B334" s="3"/>
    </row>
    <row r="335" spans="1:2" ht="12.75">
      <c r="A335" s="1"/>
      <c r="B335" s="3"/>
    </row>
    <row r="336" spans="1:2" ht="12.75">
      <c r="A336" s="1"/>
      <c r="B336" s="3"/>
    </row>
    <row r="337" spans="1:2" ht="12.75">
      <c r="A337" s="1"/>
      <c r="B337" s="3"/>
    </row>
    <row r="338" spans="1:2" ht="12.75">
      <c r="A338" s="1"/>
      <c r="B338" s="3"/>
    </row>
    <row r="339" spans="1:2" ht="12.75">
      <c r="A339" s="1"/>
      <c r="B339" s="3"/>
    </row>
    <row r="340" spans="1:2" ht="12.75">
      <c r="A340" s="1"/>
      <c r="B340" s="3"/>
    </row>
    <row r="341" spans="1:2" ht="12.75">
      <c r="A341" s="1"/>
      <c r="B341" s="3"/>
    </row>
    <row r="342" spans="1:2" ht="12.75">
      <c r="A342" s="1"/>
      <c r="B342" s="3"/>
    </row>
    <row r="343" spans="1:2" ht="12.75">
      <c r="A343" s="1"/>
      <c r="B343" s="3"/>
    </row>
    <row r="344" spans="1:2" ht="12.75">
      <c r="A344" s="1"/>
      <c r="B344" s="3"/>
    </row>
    <row r="345" spans="1:2" ht="12.75">
      <c r="A345" s="1"/>
      <c r="B345" s="3"/>
    </row>
    <row r="346" spans="1:2" ht="12.75">
      <c r="A346" s="1"/>
      <c r="B346" s="3"/>
    </row>
    <row r="347" spans="1:2" ht="12.75">
      <c r="A347" s="1"/>
      <c r="B347" s="3"/>
    </row>
    <row r="348" spans="1:2" ht="12.75">
      <c r="A348" s="1"/>
      <c r="B348" s="3"/>
    </row>
    <row r="349" spans="1:2" ht="12.75">
      <c r="A349" s="1"/>
      <c r="B349" s="3"/>
    </row>
    <row r="350" spans="1:2" ht="12.75">
      <c r="A350" s="1"/>
      <c r="B350" s="3"/>
    </row>
    <row r="351" spans="1:2" ht="12.75">
      <c r="A351" s="1"/>
      <c r="B351" s="3"/>
    </row>
    <row r="352" spans="1:2" ht="12.75">
      <c r="A352" s="1"/>
      <c r="B352" s="3"/>
    </row>
    <row r="353" spans="1:2" ht="12.75">
      <c r="A353" s="1"/>
      <c r="B353" s="3"/>
    </row>
    <row r="354" spans="1:2" ht="12.75">
      <c r="A354" s="1"/>
      <c r="B354" s="3"/>
    </row>
    <row r="355" spans="1:2" ht="12.75">
      <c r="A355" s="1"/>
      <c r="B355" s="3"/>
    </row>
    <row r="356" spans="1:2" ht="12.75">
      <c r="A356" s="1"/>
      <c r="B356" s="3"/>
    </row>
    <row r="357" spans="1:2" ht="12.75">
      <c r="A357" s="1"/>
      <c r="B357" s="3"/>
    </row>
    <row r="358" spans="1:2" ht="12.75">
      <c r="A358" s="1"/>
      <c r="B358" s="3"/>
    </row>
    <row r="359" spans="1:2" ht="12.75">
      <c r="A359" s="1"/>
      <c r="B359" s="3"/>
    </row>
    <row r="360" spans="1:2" ht="12.75">
      <c r="A360" s="1"/>
      <c r="B360" s="3"/>
    </row>
    <row r="361" spans="1:2" ht="12.75">
      <c r="A361" s="1"/>
      <c r="B361" s="3"/>
    </row>
    <row r="362" spans="1:2" ht="12.75">
      <c r="A362" s="1"/>
      <c r="B362" s="3"/>
    </row>
    <row r="363" spans="1:2" ht="12.75">
      <c r="A363" s="1"/>
      <c r="B363" s="3"/>
    </row>
    <row r="364" spans="1:2" ht="12.75">
      <c r="A364" s="1"/>
      <c r="B364" s="3"/>
    </row>
    <row r="365" spans="1:2" ht="12.75">
      <c r="A365" s="1"/>
      <c r="B365" s="3"/>
    </row>
    <row r="366" spans="1:2" ht="12.75">
      <c r="A366" s="1"/>
      <c r="B366" s="3"/>
    </row>
    <row r="367" spans="1:2" ht="12.75">
      <c r="A367" s="1"/>
      <c r="B367" s="3"/>
    </row>
    <row r="368" spans="1:2" ht="12.75">
      <c r="A368" s="1"/>
      <c r="B368" s="3"/>
    </row>
    <row r="369" spans="1:2" ht="12.75">
      <c r="A369" s="1"/>
      <c r="B369" s="3"/>
    </row>
    <row r="370" spans="1:2" ht="12.75">
      <c r="A370" s="1"/>
      <c r="B370" s="3"/>
    </row>
    <row r="371" spans="1:2" ht="12.75">
      <c r="A371" s="1"/>
      <c r="B371" s="3"/>
    </row>
    <row r="372" spans="1:2" ht="12.75">
      <c r="A372" s="1"/>
      <c r="B372" s="3"/>
    </row>
    <row r="373" spans="1:2" ht="12.75">
      <c r="A373" s="1"/>
      <c r="B373" s="3"/>
    </row>
    <row r="374" spans="1:2" ht="12.75">
      <c r="A374" s="1"/>
      <c r="B374" s="3"/>
    </row>
    <row r="375" spans="1:2" ht="12.75">
      <c r="A375" s="1"/>
      <c r="B375" s="3"/>
    </row>
    <row r="376" spans="1:2" ht="12.75">
      <c r="A376" s="1"/>
      <c r="B376" s="3"/>
    </row>
    <row r="377" spans="1:2" ht="12.75">
      <c r="A377" s="1"/>
      <c r="B377" s="3"/>
    </row>
    <row r="378" spans="1:2" ht="12.75">
      <c r="A378" s="1"/>
      <c r="B378" s="3"/>
    </row>
    <row r="379" spans="1:2" ht="12.75">
      <c r="A379" s="1"/>
      <c r="B379" s="3"/>
    </row>
    <row r="380" spans="1:2" ht="12.75">
      <c r="A380" s="1"/>
      <c r="B380" s="3"/>
    </row>
    <row r="381" spans="1:2" ht="12.75">
      <c r="A381" s="1"/>
      <c r="B381" s="3"/>
    </row>
    <row r="382" spans="1:2" ht="12.75">
      <c r="A382" s="1"/>
      <c r="B382" s="3"/>
    </row>
    <row r="383" spans="1:2" ht="12.75">
      <c r="A383" s="1"/>
      <c r="B383" s="3"/>
    </row>
    <row r="384" spans="1:2" ht="12.75">
      <c r="A384" s="1"/>
      <c r="B384" s="3"/>
    </row>
    <row r="385" spans="1:2" ht="12.75">
      <c r="A385" s="1"/>
      <c r="B385" s="3"/>
    </row>
    <row r="386" spans="1:2" ht="12.75">
      <c r="A386" s="1"/>
      <c r="B386" s="3"/>
    </row>
    <row r="387" spans="1:2" ht="12.75">
      <c r="A387" s="1"/>
      <c r="B387" s="3"/>
    </row>
    <row r="388" spans="1:2" ht="12.75">
      <c r="A388" s="1"/>
      <c r="B388" s="3"/>
    </row>
    <row r="389" spans="1:2" ht="12.75">
      <c r="A389" s="1"/>
      <c r="B389" s="3"/>
    </row>
    <row r="390" spans="1:2" ht="12.75">
      <c r="A390" s="1"/>
      <c r="B390" s="3"/>
    </row>
    <row r="391" spans="1:2" ht="12.75">
      <c r="A391" s="1"/>
      <c r="B391" s="3"/>
    </row>
    <row r="392" spans="1:2" ht="12.75">
      <c r="A392" s="1"/>
      <c r="B392" s="3"/>
    </row>
    <row r="393" spans="1:2" ht="12.75">
      <c r="A393" s="1"/>
      <c r="B393" s="3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2005-01-02T06:14:09Z</dcterms:modified>
  <cp:category/>
  <cp:version/>
  <cp:contentType/>
  <cp:contentStatus/>
</cp:coreProperties>
</file>