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<sst xmlns="http://schemas.openxmlformats.org/spreadsheetml/2006/main" count="143" uniqueCount="98">
  <si>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</si>
  <si>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</si>
  <si>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</si>
  <si>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</si>
  <si>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</si>
  <si>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</si>
  <si>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</si>
  <si>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</si>
  <si>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</si>
  <si>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</si>
  <si>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</si>
  <si>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</si>
  <si>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</si>
  <si>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</si>
  <si>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</si>
  <si>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</si>
  <si>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</si>
  <si>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</si>
  <si>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</si>
  <si>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</si>
  <si>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</si>
  <si>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</si>
  <si>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</si>
  <si>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</si>
  <si>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</si>
  <si>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</si>
  <si>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</si>
  <si>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</si>
  <si>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</si>
  <si>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</si>
  <si>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</si>
  <si>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</si>
  <si>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</si>
  <si>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</si>
  <si>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</si>
  <si>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</si>
  <si>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</si>
  <si>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</si>
  <si>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</si>
  <si>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</si>
  <si>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</si>
  <si>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</si>
  <si>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</si>
  <si>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</si>
  <si>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</si>
  <si>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</si>
  <si>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</si>
  <si>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</si>
  <si>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</si>
  <si>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</si>
  <si>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</si>
  <si>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</si>
  <si>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</si>
  <si>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</si>
  <si>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</si>
  <si>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</si>
  <si>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</si>
  <si>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</si>
  <si>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</si>
  <si>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</si>
  <si>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</si>
  <si>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</si>
  <si>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</si>
  <si>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Inhibited with 2 layers posterboard, epoxy, and 1 layer AL-foil tape</t>
  </si>
  <si>
    <t>(weight of grain prior to inhibition)</t>
  </si>
  <si>
    <t>Not including inhibitor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</si>
  <si>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</si>
  <si>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</si>
  <si>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</si>
  <si>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</si>
  <si>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</si>
  <si>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</si>
  <si>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</si>
  <si>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</si>
  <si>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</si>
  <si>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</si>
  <si>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</si>
  <si>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</si>
  <si>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</si>
  <si>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</si>
  <si>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</si>
  <si>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</si>
  <si>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</si>
  <si>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</si>
  <si>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</si>
  <si>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</si>
  <si>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*averaged, not measured individually</t>
  </si>
  <si>
    <t>*</t>
  </si>
  <si>
    <t>seconds per inch at one atmosphere</t>
  </si>
  <si>
    <t>&lt; error</t>
  </si>
  <si>
    <t>28-240 case, two Bates grains, testing both bathroom scale test stand and Load Cell A at same time</t>
  </si>
  <si>
    <t xml:space="preserve">Load Cell A (44lb) placed on top of bathroom scale.  Dataq set to sample two channels, thus sample rate is 120/secondt </t>
  </si>
  <si>
    <t>1-2-05B</t>
  </si>
  <si>
    <t>… burn way too quick, big difference between pressure calculated on Kn ration and via thrust suggests inhibitor failure.  Use more glue!</t>
  </si>
  <si>
    <t>1-7-05B2</t>
  </si>
  <si>
    <t>Using amplifier B, now built into this scale, gain set at about 610 ohm</t>
  </si>
  <si>
    <t>Data from bathroom-scale test stand</t>
  </si>
  <si>
    <t xml:space="preserve">This data from bathroom scale test stand.  Data from load cell A is in file 1-7-05B1.xls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</si>
</sst>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-1.68220503</c:v>
                </c:pt>
                <c:pt idx="1">
                  <c:v>0</c:v>
                </c:pt>
                <c:pt idx="2">
                  <c:v>0</c:v>
                </c:pt>
                <c:pt idx="3">
                  <c:v>1.68220503</c:v>
                </c:pt>
                <c:pt idx="4">
                  <c:v>5.04670122</c:v>
                </c:pt>
                <c:pt idx="5">
                  <c:v>10.0935747</c:v>
                </c:pt>
                <c:pt idx="6">
                  <c:v>10.0935747</c:v>
                </c:pt>
                <c:pt idx="7">
                  <c:v>13.4578125</c:v>
                </c:pt>
                <c:pt idx="8">
                  <c:v>18.5041692</c:v>
                </c:pt>
                <c:pt idx="9">
                  <c:v>21.8692683</c:v>
                </c:pt>
                <c:pt idx="10">
                  <c:v>25.2335061</c:v>
                </c:pt>
                <c:pt idx="11">
                  <c:v>30.279862799999997</c:v>
                </c:pt>
                <c:pt idx="12">
                  <c:v>33.6449619</c:v>
                </c:pt>
                <c:pt idx="13">
                  <c:v>37.009199699999996</c:v>
                </c:pt>
                <c:pt idx="14">
                  <c:v>40.373437499999994</c:v>
                </c:pt>
                <c:pt idx="15">
                  <c:v>43.7376753</c:v>
                </c:pt>
                <c:pt idx="16">
                  <c:v>47.1027744</c:v>
                </c:pt>
                <c:pt idx="17">
                  <c:v>48.78489329999999</c:v>
                </c:pt>
                <c:pt idx="18">
                  <c:v>50.4670122</c:v>
                </c:pt>
                <c:pt idx="19">
                  <c:v>53.83125</c:v>
                </c:pt>
                <c:pt idx="20">
                  <c:v>55.5133689</c:v>
                </c:pt>
                <c:pt idx="21">
                  <c:v>58.8776067</c:v>
                </c:pt>
                <c:pt idx="22">
                  <c:v>60.5605869</c:v>
                </c:pt>
                <c:pt idx="23">
                  <c:v>63.924824699999995</c:v>
                </c:pt>
                <c:pt idx="24">
                  <c:v>65.6069436</c:v>
                </c:pt>
                <c:pt idx="25">
                  <c:v>67.2890625</c:v>
                </c:pt>
                <c:pt idx="26">
                  <c:v>68.9711814</c:v>
                </c:pt>
                <c:pt idx="27">
                  <c:v>70.6533003</c:v>
                </c:pt>
                <c:pt idx="28">
                  <c:v>70.6533003</c:v>
                </c:pt>
                <c:pt idx="29">
                  <c:v>72.3354192</c:v>
                </c:pt>
                <c:pt idx="30">
                  <c:v>74.01839939999999</c:v>
                </c:pt>
                <c:pt idx="31">
                  <c:v>74.01839939999999</c:v>
                </c:pt>
                <c:pt idx="32">
                  <c:v>75.7005183</c:v>
                </c:pt>
                <c:pt idx="33">
                  <c:v>75.7005183</c:v>
                </c:pt>
                <c:pt idx="34">
                  <c:v>77.38263719999999</c:v>
                </c:pt>
                <c:pt idx="35">
                  <c:v>79.0647561</c:v>
                </c:pt>
                <c:pt idx="36">
                  <c:v>79.0647561</c:v>
                </c:pt>
                <c:pt idx="37">
                  <c:v>80.74687499999999</c:v>
                </c:pt>
                <c:pt idx="38">
                  <c:v>80.74687499999999</c:v>
                </c:pt>
                <c:pt idx="39">
                  <c:v>80.74687499999999</c:v>
                </c:pt>
                <c:pt idx="40">
                  <c:v>80.74687499999999</c:v>
                </c:pt>
                <c:pt idx="41">
                  <c:v>79.0647561</c:v>
                </c:pt>
                <c:pt idx="42">
                  <c:v>75.7005183</c:v>
                </c:pt>
                <c:pt idx="43">
                  <c:v>74.01839939999999</c:v>
                </c:pt>
                <c:pt idx="44">
                  <c:v>68.9711814</c:v>
                </c:pt>
                <c:pt idx="45">
                  <c:v>63.924824699999995</c:v>
                </c:pt>
                <c:pt idx="46">
                  <c:v>55.5133689</c:v>
                </c:pt>
                <c:pt idx="47">
                  <c:v>47.1027744</c:v>
                </c:pt>
                <c:pt idx="48">
                  <c:v>40.373437499999994</c:v>
                </c:pt>
                <c:pt idx="49">
                  <c:v>35.3270808</c:v>
                </c:pt>
                <c:pt idx="50">
                  <c:v>30.279862799999997</c:v>
                </c:pt>
                <c:pt idx="51">
                  <c:v>25.2335061</c:v>
                </c:pt>
                <c:pt idx="52">
                  <c:v>20.1871494</c:v>
                </c:pt>
                <c:pt idx="53">
                  <c:v>18.5041692</c:v>
                </c:pt>
                <c:pt idx="54">
                  <c:v>15.139931399999998</c:v>
                </c:pt>
                <c:pt idx="55">
                  <c:v>13.4578125</c:v>
                </c:pt>
                <c:pt idx="56">
                  <c:v>11.7756936</c:v>
                </c:pt>
                <c:pt idx="57">
                  <c:v>10.0935747</c:v>
                </c:pt>
                <c:pt idx="58">
                  <c:v>8.41111128</c:v>
                </c:pt>
                <c:pt idx="59">
                  <c:v>8.41111128</c:v>
                </c:pt>
                <c:pt idx="60">
                  <c:v>6.72890625</c:v>
                </c:pt>
                <c:pt idx="61">
                  <c:v>6.72890625</c:v>
                </c:pt>
                <c:pt idx="62">
                  <c:v>5.04670122</c:v>
                </c:pt>
                <c:pt idx="63">
                  <c:v>5.04670122</c:v>
                </c:pt>
                <c:pt idx="64">
                  <c:v>5.04670122</c:v>
                </c:pt>
                <c:pt idx="65">
                  <c:v>5.04670122</c:v>
                </c:pt>
                <c:pt idx="66">
                  <c:v>3.3644961899999997</c:v>
                </c:pt>
                <c:pt idx="67">
                  <c:v>3.3644961899999997</c:v>
                </c:pt>
                <c:pt idx="68">
                  <c:v>3.3644961899999997</c:v>
                </c:pt>
                <c:pt idx="69">
                  <c:v>3.3644961899999997</c:v>
                </c:pt>
                <c:pt idx="70">
                  <c:v>1.68220503</c:v>
                </c:pt>
                <c:pt idx="71">
                  <c:v>1.68220503</c:v>
                </c:pt>
                <c:pt idx="72">
                  <c:v>1.68220503</c:v>
                </c:pt>
                <c:pt idx="73">
                  <c:v>1.68220503</c:v>
                </c:pt>
                <c:pt idx="74">
                  <c:v>1.68220503</c:v>
                </c:pt>
                <c:pt idx="75">
                  <c:v>1.68220503</c:v>
                </c:pt>
                <c:pt idx="76">
                  <c:v>1.68220503</c:v>
                </c:pt>
              </c:numCache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7674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Data!$B$10:$B$86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95250</xdr:rowOff>
    </xdr:from>
    <xdr:to>
      <xdr:col>1</xdr:col>
      <xdr:colOff>400050</xdr:colOff>
      <xdr:row>25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752475" y="34956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600075</xdr:colOff>
      <xdr:row>21</xdr:row>
      <xdr:rowOff>76200</xdr:rowOff>
    </xdr:from>
    <xdr:to>
      <xdr:col>5</xdr:col>
      <xdr:colOff>371475</xdr:colOff>
      <xdr:row>25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448050" y="34766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94</v>
      </c>
      <c r="C1" t="s">
        <v>90</v>
      </c>
    </row>
    <row r="2" ht="12.75">
      <c r="C2" t="s">
        <v>91</v>
      </c>
    </row>
    <row r="3" ht="12.75">
      <c r="C3" t="s">
        <v>97</v>
      </c>
    </row>
    <row r="4" ht="12.75">
      <c r="C4" t="s">
        <v>8</v>
      </c>
    </row>
    <row r="5" ht="12.75">
      <c r="C5" t="s">
        <v>8</v>
      </c>
    </row>
    <row r="6" ht="12.75">
      <c r="C6" t="s">
        <v>93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55</v>
      </c>
      <c r="J9">
        <v>1</v>
      </c>
      <c r="K9">
        <v>2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92</v>
      </c>
    </row>
    <row r="12" spans="9:11" ht="12.75">
      <c r="I12" t="s">
        <v>17</v>
      </c>
      <c r="J12">
        <v>13</v>
      </c>
      <c r="K12" t="s">
        <v>88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1.825</v>
      </c>
      <c r="K14">
        <v>1.825</v>
      </c>
      <c r="M14" s="2">
        <f>SUM(J14:L14)</f>
        <v>3.65</v>
      </c>
      <c r="N14" t="s">
        <v>13</v>
      </c>
      <c r="O14">
        <v>1.6</v>
      </c>
      <c r="P14" t="s">
        <v>50</v>
      </c>
    </row>
    <row r="15" spans="9:15" ht="12.75">
      <c r="I15" t="s">
        <v>18</v>
      </c>
      <c r="J15">
        <v>1.15</v>
      </c>
      <c r="K15">
        <v>1.15</v>
      </c>
      <c r="M15" s="2">
        <f>AVERAGE(J15:L15)</f>
        <v>1.15</v>
      </c>
      <c r="N15" t="s">
        <v>13</v>
      </c>
      <c r="O15" t="s">
        <v>67</v>
      </c>
    </row>
    <row r="16" spans="9:14" ht="12.75">
      <c r="I16" t="s">
        <v>19</v>
      </c>
      <c r="J16">
        <v>0.38</v>
      </c>
      <c r="K16">
        <v>0.38</v>
      </c>
      <c r="M16" s="2">
        <f>AVERAGE(J16:L16)</f>
        <v>0.38</v>
      </c>
      <c r="N16" t="s">
        <v>66</v>
      </c>
    </row>
    <row r="17" spans="9:15" ht="12.75">
      <c r="I17" t="s">
        <v>59</v>
      </c>
      <c r="J17">
        <v>50.6</v>
      </c>
      <c r="K17">
        <v>50.6</v>
      </c>
      <c r="L17" t="s">
        <v>87</v>
      </c>
      <c r="M17" s="2">
        <f>SUM(J17:L17)</f>
        <v>101.2</v>
      </c>
      <c r="N17" t="s">
        <v>26</v>
      </c>
      <c r="O17" t="s">
        <v>65</v>
      </c>
    </row>
    <row r="18" spans="9:14" ht="12.75">
      <c r="I18" t="s">
        <v>41</v>
      </c>
      <c r="J18">
        <f>(J15-J16)/2</f>
        <v>0.38499999999999995</v>
      </c>
      <c r="K18">
        <f>(K15-K16)/2</f>
        <v>0.38499999999999995</v>
      </c>
      <c r="M18" s="2">
        <f>AVERAGE(J18:L18)</f>
        <v>0.38499999999999995</v>
      </c>
      <c r="N18" t="s">
        <v>13</v>
      </c>
    </row>
    <row r="19" spans="9:15" ht="12.75">
      <c r="I19" t="s">
        <v>48</v>
      </c>
      <c r="J19">
        <v>47.68</v>
      </c>
      <c r="K19">
        <v>47.68</v>
      </c>
      <c r="L19" t="s">
        <v>87</v>
      </c>
      <c r="M19" s="2">
        <f>SUM(J19:L19)</f>
        <v>95.36</v>
      </c>
      <c r="N19" t="s">
        <v>26</v>
      </c>
      <c r="O19" t="s">
        <v>64</v>
      </c>
    </row>
    <row r="20" ht="12.75">
      <c r="K20" t="s">
        <v>86</v>
      </c>
    </row>
    <row r="21" ht="12.75">
      <c r="I21" t="s">
        <v>11</v>
      </c>
    </row>
    <row r="22" spans="9:11" ht="12.75">
      <c r="I22" t="s">
        <v>21</v>
      </c>
      <c r="J22" s="1">
        <v>0.217</v>
      </c>
      <c r="K22" t="s">
        <v>13</v>
      </c>
    </row>
    <row r="23" spans="9:11" ht="12.75">
      <c r="I23" t="s">
        <v>22</v>
      </c>
      <c r="J23">
        <v>0.217</v>
      </c>
      <c r="K23" t="s">
        <v>13</v>
      </c>
    </row>
    <row r="24" spans="9:11" ht="12.75">
      <c r="I24" t="s">
        <v>44</v>
      </c>
      <c r="J24" s="1">
        <v>0.217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217</v>
      </c>
      <c r="K27">
        <v>650</v>
      </c>
      <c r="L27" t="s">
        <v>60</v>
      </c>
      <c r="M27" t="s">
        <v>51</v>
      </c>
    </row>
    <row r="28" spans="9:14" ht="12.75">
      <c r="I28" t="s">
        <v>24</v>
      </c>
      <c r="J28">
        <v>249</v>
      </c>
      <c r="K28">
        <v>850</v>
      </c>
      <c r="M28" t="s">
        <v>37</v>
      </c>
      <c r="N28">
        <f>((J22/2)^2)*PI()</f>
        <v>0.03698361411622244</v>
      </c>
    </row>
    <row r="29" spans="9:14" ht="12.75">
      <c r="I29" t="s">
        <v>12</v>
      </c>
      <c r="J29">
        <v>205</v>
      </c>
      <c r="K29">
        <v>625</v>
      </c>
      <c r="L29" t="s">
        <v>8</v>
      </c>
      <c r="M29" t="s">
        <v>39</v>
      </c>
      <c r="N29">
        <f>C32/N28</f>
        <v>2183.3148795639554</v>
      </c>
    </row>
    <row r="30" spans="9:13" ht="12.75">
      <c r="I30" t="s">
        <v>40</v>
      </c>
      <c r="J30">
        <f>(J18/C34)</f>
        <v>0.84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80.74687499999999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AVERAGE(Data!B15:B70)</f>
        <v>48.304021819821436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(70-15)/120</f>
        <v>0.4583333333333333</v>
      </c>
      <c r="D34" t="s">
        <v>35</v>
      </c>
      <c r="H34" t="s">
        <v>53</v>
      </c>
    </row>
    <row r="35" spans="1:8" ht="12.75">
      <c r="A35" t="s">
        <v>3</v>
      </c>
      <c r="C35" s="2">
        <f>((SUM(Data!B15:B70))/120)</f>
        <v>22.541876849250002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100.26626822546402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0.09536</v>
      </c>
      <c r="D37" t="s">
        <v>58</v>
      </c>
      <c r="G37" t="s">
        <v>62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0.21025708868016052</v>
      </c>
      <c r="D38" t="s">
        <v>9</v>
      </c>
      <c r="H38">
        <v>10</v>
      </c>
      <c r="I38" s="4">
        <v>0.117</v>
      </c>
      <c r="J38">
        <f aca="true" t="shared" si="0" ref="J38:J45">(I38)/H38</f>
        <v>0.0117</v>
      </c>
      <c r="K38">
        <f aca="true" t="shared" si="1" ref="K38:K45">1/J38</f>
        <v>85.47008547008546</v>
      </c>
      <c r="L38">
        <f>1/((I38-I37)/H38)</f>
        <v>85.47008547008546</v>
      </c>
    </row>
    <row r="39" spans="1:12" ht="12.75">
      <c r="A39" t="s">
        <v>7</v>
      </c>
      <c r="C39" s="2">
        <f>(C36/C37)/9.8</f>
        <v>107.2908122875548</v>
      </c>
      <c r="D39" t="s">
        <v>1</v>
      </c>
      <c r="H39">
        <v>20</v>
      </c>
      <c r="I39" s="4">
        <v>0.234</v>
      </c>
      <c r="J39">
        <f t="shared" si="0"/>
        <v>0.0117</v>
      </c>
      <c r="K39">
        <f t="shared" si="1"/>
        <v>85.47008547008546</v>
      </c>
      <c r="L39">
        <f>1/((I39-I37)/H39)</f>
        <v>85.47008547008546</v>
      </c>
    </row>
    <row r="40" spans="8:12" ht="12.75">
      <c r="H40">
        <v>30</v>
      </c>
      <c r="I40" s="4">
        <v>0.352</v>
      </c>
      <c r="J40">
        <f t="shared" si="0"/>
        <v>0.011733333333333333</v>
      </c>
      <c r="K40">
        <f t="shared" si="1"/>
        <v>85.22727272727272</v>
      </c>
      <c r="L40">
        <f>1/((I40-I37)/H40)</f>
        <v>85.22727272727272</v>
      </c>
    </row>
    <row r="41" spans="1:12" ht="12.75">
      <c r="A41" s="5"/>
      <c r="H41">
        <v>40</v>
      </c>
      <c r="I41" s="4">
        <v>0.469</v>
      </c>
      <c r="J41">
        <f t="shared" si="0"/>
        <v>0.011725</v>
      </c>
      <c r="K41">
        <f t="shared" si="1"/>
        <v>85.28784648187634</v>
      </c>
      <c r="L41">
        <f>1/((I41-I37)/H41)</f>
        <v>85.28784648187634</v>
      </c>
    </row>
    <row r="42" spans="8:12" ht="12.75">
      <c r="H42">
        <v>50</v>
      </c>
      <c r="I42" s="4">
        <v>0.586</v>
      </c>
      <c r="J42">
        <f t="shared" si="0"/>
        <v>0.01172</v>
      </c>
      <c r="K42">
        <f t="shared" si="1"/>
        <v>85.32423208191126</v>
      </c>
      <c r="L42">
        <f>1/((I42-I37)/H42)</f>
        <v>85.32423208191126</v>
      </c>
    </row>
    <row r="43" spans="8:12" ht="12.75">
      <c r="H43">
        <v>60</v>
      </c>
      <c r="I43" s="4">
        <v>0.684</v>
      </c>
      <c r="J43">
        <f t="shared" si="0"/>
        <v>0.0114</v>
      </c>
      <c r="K43">
        <f t="shared" si="1"/>
        <v>87.71929824561403</v>
      </c>
      <c r="L43">
        <f>1/((I43-I37)/H43)</f>
        <v>87.71929824561403</v>
      </c>
    </row>
    <row r="44" spans="1:12" ht="12.75">
      <c r="A44" t="s">
        <v>33</v>
      </c>
      <c r="H44">
        <v>70</v>
      </c>
      <c r="I44" s="4">
        <v>0.801</v>
      </c>
      <c r="J44">
        <f t="shared" si="0"/>
        <v>0.011442857142857144</v>
      </c>
      <c r="K44">
        <f t="shared" si="1"/>
        <v>87.39076154806492</v>
      </c>
      <c r="L44">
        <f>1/((I44-I37)/H44)</f>
        <v>87.39076154806492</v>
      </c>
    </row>
    <row r="45" spans="1:12" ht="12.75">
      <c r="A45" t="s">
        <v>36</v>
      </c>
      <c r="H45">
        <v>80</v>
      </c>
      <c r="I45" s="4">
        <v>0.918</v>
      </c>
      <c r="J45">
        <f t="shared" si="0"/>
        <v>0.011475</v>
      </c>
      <c r="K45">
        <f t="shared" si="1"/>
        <v>87.14596949891067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0.011582698412698413</v>
      </c>
      <c r="K47">
        <f>AVERAGE(K38:K45)</f>
        <v>86.1294439404776</v>
      </c>
      <c r="L47">
        <f>AVERAGE(L39:L46)</f>
        <v>86.06991609247079</v>
      </c>
    </row>
    <row r="48" ht="12.75">
      <c r="H48" t="s">
        <v>8</v>
      </c>
    </row>
    <row r="49" ht="12.75">
      <c r="H49" t="s">
        <v>8</v>
      </c>
    </row>
    <row r="50" ht="12.75">
      <c r="H50" t="s">
        <v>8</v>
      </c>
    </row>
    <row r="52" ht="12.75">
      <c r="A52" t="s">
        <v>68</v>
      </c>
    </row>
    <row r="53" ht="12.75">
      <c r="D53" t="s">
        <v>8</v>
      </c>
    </row>
    <row r="54" spans="1:4" ht="12.75">
      <c r="A54" t="s">
        <v>77</v>
      </c>
      <c r="D54" s="7" t="s">
        <v>8</v>
      </c>
    </row>
    <row r="55" spans="1:11" ht="12.75">
      <c r="A55" t="s">
        <v>76</v>
      </c>
      <c r="D55" s="7" t="s">
        <v>8</v>
      </c>
      <c r="E55" t="s">
        <v>71</v>
      </c>
      <c r="H55" t="s">
        <v>78</v>
      </c>
      <c r="J55" t="e">
        <f>D54*D55</f>
        <v>#VALUE!</v>
      </c>
      <c r="K55" t="s">
        <v>73</v>
      </c>
    </row>
    <row r="56" spans="1:10" ht="12.75">
      <c r="A56" t="s">
        <v>69</v>
      </c>
      <c r="D56">
        <f>MAX(J18:L18)</f>
        <v>0.38499999999999995</v>
      </c>
      <c r="E56" t="s">
        <v>75</v>
      </c>
      <c r="H56" t="s">
        <v>79</v>
      </c>
      <c r="J56" t="e">
        <f>D54-D56</f>
        <v>#VALUE!</v>
      </c>
    </row>
    <row r="57" spans="1:11" ht="12.75">
      <c r="A57" t="s">
        <v>70</v>
      </c>
      <c r="D57" s="7" t="s">
        <v>8</v>
      </c>
      <c r="E57" t="s">
        <v>71</v>
      </c>
      <c r="H57" t="s">
        <v>80</v>
      </c>
      <c r="J57" t="e">
        <f>J56*D55</f>
        <v>#VALUE!</v>
      </c>
      <c r="K57" t="s">
        <v>73</v>
      </c>
    </row>
    <row r="58" spans="1:12" ht="12.75">
      <c r="A58" t="s">
        <v>72</v>
      </c>
      <c r="D58" s="2">
        <f>C34</f>
        <v>0.4583333333333333</v>
      </c>
      <c r="E58" t="s">
        <v>73</v>
      </c>
      <c r="H58" t="s">
        <v>81</v>
      </c>
      <c r="J58" s="2" t="e">
        <f>J57+D58</f>
        <v>#VALUE!</v>
      </c>
      <c r="K58" t="s">
        <v>73</v>
      </c>
      <c r="L58" t="s">
        <v>85</v>
      </c>
    </row>
    <row r="59" spans="1:11" ht="12.75">
      <c r="A59" t="s">
        <v>74</v>
      </c>
      <c r="D59">
        <f>J30</f>
        <v>0.84</v>
      </c>
      <c r="H59" t="s">
        <v>82</v>
      </c>
      <c r="J59" s="7" t="s">
        <v>8</v>
      </c>
      <c r="K59" t="s">
        <v>73</v>
      </c>
    </row>
    <row r="60" spans="8:12" ht="12.75">
      <c r="H60" t="s">
        <v>83</v>
      </c>
      <c r="J60" s="2" t="e">
        <f>J58-J59</f>
        <v>#VALUE!</v>
      </c>
      <c r="K60" t="s">
        <v>73</v>
      </c>
      <c r="L60" t="s">
        <v>89</v>
      </c>
    </row>
    <row r="62" ht="12.75">
      <c r="A62" t="s">
        <v>84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49">
      <selection activeCell="C73" sqref="C73"/>
    </sheetView>
  </sheetViews>
  <sheetFormatPr defaultColWidth="9.140625" defaultRowHeight="12.75"/>
  <sheetData>
    <row r="1" ht="12.75">
      <c r="A1" t="s">
        <v>96</v>
      </c>
    </row>
    <row r="2" ht="12.75">
      <c r="A2" t="s">
        <v>95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-0.019531</v>
      </c>
      <c r="B10" s="3">
        <f>(A10*86.13)</f>
        <v>-1.68220503</v>
      </c>
      <c r="D10" s="2">
        <f>MAX(B10:B384)</f>
        <v>80.74687499999999</v>
      </c>
      <c r="E10">
        <f>D10/10</f>
        <v>8.0746875</v>
      </c>
    </row>
    <row r="11" spans="1:2" ht="12.75">
      <c r="A11" s="1">
        <v>0</v>
      </c>
      <c r="B11" s="3">
        <f aca="true" t="shared" si="0" ref="B11:B74">(A11*86.13)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0.019531</v>
      </c>
      <c r="B13" s="3">
        <f t="shared" si="0"/>
        <v>1.68220503</v>
      </c>
      <c r="D13" t="s">
        <v>8</v>
      </c>
    </row>
    <row r="14" spans="1:4" ht="12.75">
      <c r="A14" s="1">
        <v>0.058594</v>
      </c>
      <c r="B14" s="3">
        <f t="shared" si="0"/>
        <v>5.04670122</v>
      </c>
      <c r="D14" t="s">
        <v>8</v>
      </c>
    </row>
    <row r="15" spans="1:4" ht="12.75">
      <c r="A15" s="1">
        <v>0.11719</v>
      </c>
      <c r="B15" s="3">
        <f t="shared" si="0"/>
        <v>10.0935747</v>
      </c>
      <c r="C15" t="s">
        <v>56</v>
      </c>
      <c r="D15" t="s">
        <v>8</v>
      </c>
    </row>
    <row r="16" spans="1:2" ht="12.75">
      <c r="A16" s="1">
        <v>0.11719</v>
      </c>
      <c r="B16" s="3">
        <f t="shared" si="0"/>
        <v>10.0935747</v>
      </c>
    </row>
    <row r="17" spans="1:2" ht="12.75">
      <c r="A17" s="1">
        <v>0.15625</v>
      </c>
      <c r="B17" s="3">
        <f t="shared" si="0"/>
        <v>13.4578125</v>
      </c>
    </row>
    <row r="18" spans="1:2" ht="12.75">
      <c r="A18" s="1">
        <v>0.21484</v>
      </c>
      <c r="B18" s="3">
        <f t="shared" si="0"/>
        <v>18.5041692</v>
      </c>
    </row>
    <row r="19" spans="1:2" ht="12.75">
      <c r="A19" s="1">
        <v>0.25391</v>
      </c>
      <c r="B19" s="3">
        <f t="shared" si="0"/>
        <v>21.8692683</v>
      </c>
    </row>
    <row r="20" spans="1:2" ht="12.75">
      <c r="A20" s="1">
        <v>0.29297</v>
      </c>
      <c r="B20" s="3">
        <f t="shared" si="0"/>
        <v>25.2335061</v>
      </c>
    </row>
    <row r="21" spans="1:2" ht="12.75">
      <c r="A21" s="1">
        <v>0.35156</v>
      </c>
      <c r="B21" s="3">
        <f t="shared" si="0"/>
        <v>30.279862799999997</v>
      </c>
    </row>
    <row r="22" spans="1:2" ht="12.75">
      <c r="A22" s="1">
        <v>0.39063</v>
      </c>
      <c r="B22" s="3">
        <f t="shared" si="0"/>
        <v>33.6449619</v>
      </c>
    </row>
    <row r="23" spans="1:2" ht="12.75">
      <c r="A23" s="1">
        <v>0.42969</v>
      </c>
      <c r="B23" s="3">
        <f t="shared" si="0"/>
        <v>37.009199699999996</v>
      </c>
    </row>
    <row r="24" spans="1:2" ht="12.75">
      <c r="A24" s="1">
        <v>0.46875</v>
      </c>
      <c r="B24" s="3">
        <f t="shared" si="0"/>
        <v>40.373437499999994</v>
      </c>
    </row>
    <row r="25" spans="1:2" ht="12.75">
      <c r="A25" s="1">
        <v>0.50781</v>
      </c>
      <c r="B25" s="3">
        <f t="shared" si="0"/>
        <v>43.7376753</v>
      </c>
    </row>
    <row r="26" spans="1:2" ht="12.75">
      <c r="A26" s="1">
        <v>0.54688</v>
      </c>
      <c r="B26" s="3">
        <f t="shared" si="0"/>
        <v>47.1027744</v>
      </c>
    </row>
    <row r="27" spans="1:2" ht="12.75">
      <c r="A27" s="1">
        <v>0.56641</v>
      </c>
      <c r="B27" s="3">
        <f t="shared" si="0"/>
        <v>48.78489329999999</v>
      </c>
    </row>
    <row r="28" spans="1:2" ht="12.75">
      <c r="A28" s="1">
        <v>0.58594</v>
      </c>
      <c r="B28" s="3">
        <f t="shared" si="0"/>
        <v>50.4670122</v>
      </c>
    </row>
    <row r="29" spans="1:2" ht="12.75">
      <c r="A29" s="1">
        <v>0.625</v>
      </c>
      <c r="B29" s="3">
        <f t="shared" si="0"/>
        <v>53.83125</v>
      </c>
    </row>
    <row r="30" spans="1:2" ht="12.75">
      <c r="A30" s="1">
        <v>0.64453</v>
      </c>
      <c r="B30" s="3">
        <f t="shared" si="0"/>
        <v>55.5133689</v>
      </c>
    </row>
    <row r="31" spans="1:2" ht="12.75">
      <c r="A31" s="1">
        <v>0.68359</v>
      </c>
      <c r="B31" s="3">
        <f t="shared" si="0"/>
        <v>58.8776067</v>
      </c>
    </row>
    <row r="32" spans="1:2" ht="12.75">
      <c r="A32" s="1">
        <v>0.70313</v>
      </c>
      <c r="B32" s="3">
        <f t="shared" si="0"/>
        <v>60.5605869</v>
      </c>
    </row>
    <row r="33" spans="1:2" ht="12.75">
      <c r="A33" s="1">
        <v>0.74219</v>
      </c>
      <c r="B33" s="3">
        <f t="shared" si="0"/>
        <v>63.924824699999995</v>
      </c>
    </row>
    <row r="34" spans="1:2" ht="12.75">
      <c r="A34" s="1">
        <v>0.76172</v>
      </c>
      <c r="B34" s="3">
        <f t="shared" si="0"/>
        <v>65.6069436</v>
      </c>
    </row>
    <row r="35" spans="1:2" ht="12.75">
      <c r="A35" s="1">
        <v>0.78125</v>
      </c>
      <c r="B35" s="3">
        <f t="shared" si="0"/>
        <v>67.2890625</v>
      </c>
    </row>
    <row r="36" spans="1:2" ht="12.75">
      <c r="A36" s="1">
        <v>0.80078</v>
      </c>
      <c r="B36" s="3">
        <f t="shared" si="0"/>
        <v>68.9711814</v>
      </c>
    </row>
    <row r="37" spans="1:2" ht="12.75">
      <c r="A37" s="1">
        <v>0.82031</v>
      </c>
      <c r="B37" s="3">
        <f t="shared" si="0"/>
        <v>70.6533003</v>
      </c>
    </row>
    <row r="38" spans="1:2" ht="12.75">
      <c r="A38" s="1">
        <v>0.82031</v>
      </c>
      <c r="B38" s="3">
        <f t="shared" si="0"/>
        <v>70.6533003</v>
      </c>
    </row>
    <row r="39" spans="1:2" ht="12.75">
      <c r="A39" s="1">
        <v>0.83984</v>
      </c>
      <c r="B39" s="3">
        <f t="shared" si="0"/>
        <v>72.3354192</v>
      </c>
    </row>
    <row r="40" spans="1:2" ht="12.75">
      <c r="A40" s="1">
        <v>0.85938</v>
      </c>
      <c r="B40" s="3">
        <f t="shared" si="0"/>
        <v>74.01839939999999</v>
      </c>
    </row>
    <row r="41" spans="1:2" ht="12.75">
      <c r="A41" s="1">
        <v>0.85938</v>
      </c>
      <c r="B41" s="3">
        <f t="shared" si="0"/>
        <v>74.01839939999999</v>
      </c>
    </row>
    <row r="42" spans="1:2" ht="12.75">
      <c r="A42" s="1">
        <v>0.87891</v>
      </c>
      <c r="B42" s="3">
        <f t="shared" si="0"/>
        <v>75.7005183</v>
      </c>
    </row>
    <row r="43" spans="1:2" ht="12.75">
      <c r="A43" s="1">
        <v>0.87891</v>
      </c>
      <c r="B43" s="3">
        <f t="shared" si="0"/>
        <v>75.7005183</v>
      </c>
    </row>
    <row r="44" spans="1:2" ht="12.75">
      <c r="A44" s="1">
        <v>0.89844</v>
      </c>
      <c r="B44" s="3">
        <f t="shared" si="0"/>
        <v>77.38263719999999</v>
      </c>
    </row>
    <row r="45" spans="1:2" ht="12.75">
      <c r="A45" s="1">
        <v>0.91797</v>
      </c>
      <c r="B45" s="3">
        <f t="shared" si="0"/>
        <v>79.0647561</v>
      </c>
    </row>
    <row r="46" spans="1:2" ht="12.75">
      <c r="A46" s="1">
        <v>0.91797</v>
      </c>
      <c r="B46" s="3">
        <f t="shared" si="0"/>
        <v>79.0647561</v>
      </c>
    </row>
    <row r="47" spans="1:2" ht="12.75">
      <c r="A47" s="1">
        <v>0.9375</v>
      </c>
      <c r="B47" s="3">
        <f t="shared" si="0"/>
        <v>80.74687499999999</v>
      </c>
    </row>
    <row r="48" spans="1:2" ht="12.75">
      <c r="A48" s="1">
        <v>0.9375</v>
      </c>
      <c r="B48" s="3">
        <f t="shared" si="0"/>
        <v>80.74687499999999</v>
      </c>
    </row>
    <row r="49" spans="1:2" ht="12.75">
      <c r="A49" s="1">
        <v>0.9375</v>
      </c>
      <c r="B49" s="3">
        <f t="shared" si="0"/>
        <v>80.74687499999999</v>
      </c>
    </row>
    <row r="50" spans="1:2" ht="12.75">
      <c r="A50" s="1">
        <v>0.9375</v>
      </c>
      <c r="B50" s="3">
        <f t="shared" si="0"/>
        <v>80.74687499999999</v>
      </c>
    </row>
    <row r="51" spans="1:2" ht="12.75">
      <c r="A51" s="1">
        <v>0.91797</v>
      </c>
      <c r="B51" s="3">
        <f t="shared" si="0"/>
        <v>79.0647561</v>
      </c>
    </row>
    <row r="52" spans="1:2" ht="12.75">
      <c r="A52" s="1">
        <v>0.87891</v>
      </c>
      <c r="B52" s="3">
        <f t="shared" si="0"/>
        <v>75.7005183</v>
      </c>
    </row>
    <row r="53" spans="1:2" ht="12.75">
      <c r="A53" s="1">
        <v>0.85938</v>
      </c>
      <c r="B53" s="3">
        <f t="shared" si="0"/>
        <v>74.01839939999999</v>
      </c>
    </row>
    <row r="54" spans="1:2" ht="12.75">
      <c r="A54" s="1">
        <v>0.80078</v>
      </c>
      <c r="B54" s="3">
        <f t="shared" si="0"/>
        <v>68.9711814</v>
      </c>
    </row>
    <row r="55" spans="1:2" ht="12.75">
      <c r="A55" s="1">
        <v>0.74219</v>
      </c>
      <c r="B55" s="3">
        <f t="shared" si="0"/>
        <v>63.924824699999995</v>
      </c>
    </row>
    <row r="56" spans="1:2" ht="12.75">
      <c r="A56" s="1">
        <v>0.64453</v>
      </c>
      <c r="B56" s="3">
        <f t="shared" si="0"/>
        <v>55.5133689</v>
      </c>
    </row>
    <row r="57" spans="1:2" ht="12.75">
      <c r="A57" s="1">
        <v>0.54688</v>
      </c>
      <c r="B57" s="3">
        <f t="shared" si="0"/>
        <v>47.1027744</v>
      </c>
    </row>
    <row r="58" spans="1:2" ht="12.75">
      <c r="A58" s="1">
        <v>0.46875</v>
      </c>
      <c r="B58" s="3">
        <f t="shared" si="0"/>
        <v>40.373437499999994</v>
      </c>
    </row>
    <row r="59" spans="1:2" ht="12.75">
      <c r="A59" s="1">
        <v>0.41016</v>
      </c>
      <c r="B59" s="3">
        <f t="shared" si="0"/>
        <v>35.3270808</v>
      </c>
    </row>
    <row r="60" spans="1:2" ht="12.75">
      <c r="A60" s="1">
        <v>0.35156</v>
      </c>
      <c r="B60" s="3">
        <f t="shared" si="0"/>
        <v>30.279862799999997</v>
      </c>
    </row>
    <row r="61" spans="1:2" ht="12.75">
      <c r="A61" s="1">
        <v>0.29297</v>
      </c>
      <c r="B61" s="3">
        <f t="shared" si="0"/>
        <v>25.2335061</v>
      </c>
    </row>
    <row r="62" spans="1:2" ht="12.75">
      <c r="A62" s="1">
        <v>0.23438</v>
      </c>
      <c r="B62" s="3">
        <f t="shared" si="0"/>
        <v>20.1871494</v>
      </c>
    </row>
    <row r="63" spans="1:2" ht="12.75">
      <c r="A63" s="1">
        <v>0.21484</v>
      </c>
      <c r="B63" s="3">
        <f t="shared" si="0"/>
        <v>18.5041692</v>
      </c>
    </row>
    <row r="64" spans="1:2" ht="12.75">
      <c r="A64" s="1">
        <v>0.17578</v>
      </c>
      <c r="B64" s="3">
        <f t="shared" si="0"/>
        <v>15.139931399999998</v>
      </c>
    </row>
    <row r="65" spans="1:2" ht="12.75">
      <c r="A65" s="1">
        <v>0.15625</v>
      </c>
      <c r="B65" s="3">
        <f t="shared" si="0"/>
        <v>13.4578125</v>
      </c>
    </row>
    <row r="66" spans="1:2" ht="12.75">
      <c r="A66" s="1">
        <v>0.13672</v>
      </c>
      <c r="B66" s="3">
        <f t="shared" si="0"/>
        <v>11.7756936</v>
      </c>
    </row>
    <row r="67" spans="1:2" ht="12.75">
      <c r="A67" s="1">
        <v>0.11719</v>
      </c>
      <c r="B67" s="3">
        <f t="shared" si="0"/>
        <v>10.0935747</v>
      </c>
    </row>
    <row r="68" spans="1:2" ht="12.75">
      <c r="A68" s="1">
        <v>0.097656</v>
      </c>
      <c r="B68" s="3">
        <f t="shared" si="0"/>
        <v>8.41111128</v>
      </c>
    </row>
    <row r="69" spans="1:2" ht="12.75">
      <c r="A69" s="1">
        <v>0.097656</v>
      </c>
      <c r="B69" s="3">
        <f t="shared" si="0"/>
        <v>8.41111128</v>
      </c>
    </row>
    <row r="70" spans="1:3" ht="12.75">
      <c r="A70" s="1">
        <v>0.078125</v>
      </c>
      <c r="B70" s="3">
        <f t="shared" si="0"/>
        <v>6.72890625</v>
      </c>
      <c r="C70" t="s">
        <v>57</v>
      </c>
    </row>
    <row r="71" spans="1:2" ht="12.75">
      <c r="A71" s="1">
        <v>0.078125</v>
      </c>
      <c r="B71" s="3">
        <f t="shared" si="0"/>
        <v>6.72890625</v>
      </c>
    </row>
    <row r="72" spans="1:2" ht="12.75">
      <c r="A72" s="1">
        <v>0.058594</v>
      </c>
      <c r="B72" s="3">
        <f t="shared" si="0"/>
        <v>5.04670122</v>
      </c>
    </row>
    <row r="73" spans="1:2" ht="12.75">
      <c r="A73" s="1">
        <v>0.058594</v>
      </c>
      <c r="B73" s="3">
        <f t="shared" si="0"/>
        <v>5.04670122</v>
      </c>
    </row>
    <row r="74" spans="1:2" ht="12.75">
      <c r="A74" s="1">
        <v>0.058594</v>
      </c>
      <c r="B74" s="3">
        <f t="shared" si="0"/>
        <v>5.04670122</v>
      </c>
    </row>
    <row r="75" spans="1:2" ht="12.75">
      <c r="A75" s="1">
        <v>0.058594</v>
      </c>
      <c r="B75" s="3">
        <f aca="true" t="shared" si="1" ref="B75:B86">(A75*86.13)</f>
        <v>5.04670122</v>
      </c>
    </row>
    <row r="76" spans="1:2" ht="12.75">
      <c r="A76" s="1">
        <v>0.039063</v>
      </c>
      <c r="B76" s="3">
        <f t="shared" si="1"/>
        <v>3.3644961899999997</v>
      </c>
    </row>
    <row r="77" spans="1:2" ht="12.75">
      <c r="A77" s="1">
        <v>0.039063</v>
      </c>
      <c r="B77" s="3">
        <f t="shared" si="1"/>
        <v>3.3644961899999997</v>
      </c>
    </row>
    <row r="78" spans="1:2" ht="12.75">
      <c r="A78" s="1">
        <v>0.039063</v>
      </c>
      <c r="B78" s="3">
        <f t="shared" si="1"/>
        <v>3.3644961899999997</v>
      </c>
    </row>
    <row r="79" spans="1:2" ht="12.75">
      <c r="A79" s="1">
        <v>0.039063</v>
      </c>
      <c r="B79" s="3">
        <f t="shared" si="1"/>
        <v>3.3644961899999997</v>
      </c>
    </row>
    <row r="80" spans="1:2" ht="12.75">
      <c r="A80" s="1">
        <v>0.019531</v>
      </c>
      <c r="B80" s="3">
        <f t="shared" si="1"/>
        <v>1.68220503</v>
      </c>
    </row>
    <row r="81" spans="1:2" ht="12.75">
      <c r="A81" s="1">
        <v>0.019531</v>
      </c>
      <c r="B81" s="3">
        <f t="shared" si="1"/>
        <v>1.68220503</v>
      </c>
    </row>
    <row r="82" spans="1:2" ht="12.75">
      <c r="A82" s="1">
        <v>0.019531</v>
      </c>
      <c r="B82" s="3">
        <f t="shared" si="1"/>
        <v>1.68220503</v>
      </c>
    </row>
    <row r="83" spans="1:2" ht="12.75">
      <c r="A83" s="1">
        <v>0.019531</v>
      </c>
      <c r="B83" s="3">
        <f t="shared" si="1"/>
        <v>1.68220503</v>
      </c>
    </row>
    <row r="84" spans="1:2" ht="12.75">
      <c r="A84" s="1">
        <v>0.019531</v>
      </c>
      <c r="B84" s="3">
        <f t="shared" si="1"/>
        <v>1.68220503</v>
      </c>
    </row>
    <row r="85" spans="1:2" ht="12.75">
      <c r="A85" s="1">
        <v>0.019531</v>
      </c>
      <c r="B85" s="3">
        <f t="shared" si="1"/>
        <v>1.68220503</v>
      </c>
    </row>
    <row r="86" spans="1:2" ht="12.75">
      <c r="A86" s="1">
        <v>0.019531</v>
      </c>
      <c r="B86" s="3">
        <f t="shared" si="1"/>
        <v>1.68220503</v>
      </c>
    </row>
    <row r="87" spans="1:2" ht="12.75">
      <c r="A87" s="1"/>
      <c r="B87" s="3"/>
    </row>
    <row r="88" spans="1:2" ht="12.75">
      <c r="A88" s="1"/>
      <c r="B88" s="3"/>
    </row>
    <row r="89" spans="1:2" ht="12.75">
      <c r="A89" s="1"/>
      <c r="B89" s="3"/>
    </row>
    <row r="90" spans="1:2" ht="12.75">
      <c r="A90" s="1"/>
      <c r="B90" s="3"/>
    </row>
    <row r="91" spans="1:2" ht="12.75">
      <c r="A91" s="1"/>
      <c r="B91" s="3"/>
    </row>
    <row r="92" spans="1:2" ht="12.75">
      <c r="A92" s="1"/>
      <c r="B92" s="3"/>
    </row>
    <row r="93" spans="1:2" ht="12.75">
      <c r="A93" s="1"/>
      <c r="B93" s="3"/>
    </row>
    <row r="94" spans="1:2" ht="12.75">
      <c r="A94" s="1"/>
      <c r="B94" s="3"/>
    </row>
    <row r="95" spans="1:2" ht="12.75">
      <c r="A95" s="1"/>
      <c r="B95" s="3"/>
    </row>
    <row r="96" spans="1:2" ht="12.75">
      <c r="A96" s="1"/>
      <c r="B96" s="3"/>
    </row>
    <row r="97" spans="1:2" ht="12.75">
      <c r="A97" s="1"/>
      <c r="B97" s="3"/>
    </row>
    <row r="98" spans="1:2" ht="12.75">
      <c r="A98" s="1"/>
      <c r="B98" s="3"/>
    </row>
    <row r="99" spans="1:2" ht="12.75">
      <c r="A99" s="1"/>
      <c r="B99" s="3"/>
    </row>
    <row r="100" spans="1:2" ht="12.75">
      <c r="A100" s="1"/>
      <c r="B100" s="3"/>
    </row>
    <row r="101" spans="1:2" ht="12.75">
      <c r="A101" s="1"/>
      <c r="B101" s="3"/>
    </row>
    <row r="102" spans="1:2" ht="12.75">
      <c r="A102" s="1"/>
      <c r="B102" s="3"/>
    </row>
    <row r="103" spans="1:2" ht="12.75">
      <c r="A103" s="1"/>
      <c r="B103" s="3"/>
    </row>
    <row r="104" spans="1:2" ht="12.75">
      <c r="A104" s="1"/>
      <c r="B104" s="3"/>
    </row>
    <row r="105" spans="1:2" ht="12.75">
      <c r="A105" s="1"/>
      <c r="B105" s="3"/>
    </row>
    <row r="106" spans="1:2" ht="12.75">
      <c r="A106" s="1"/>
      <c r="B106" s="3"/>
    </row>
    <row r="107" spans="1:2" ht="12.75">
      <c r="A107" s="1"/>
      <c r="B107" s="3"/>
    </row>
    <row r="108" spans="1:2" ht="12.75">
      <c r="A108" s="1"/>
      <c r="B108" s="3"/>
    </row>
    <row r="109" spans="1:2" ht="12.75">
      <c r="A109" s="1"/>
      <c r="B109" s="3"/>
    </row>
    <row r="110" spans="1:2" ht="12.75">
      <c r="A110" s="1"/>
      <c r="B110" s="3"/>
    </row>
    <row r="111" spans="1:2" ht="12.75">
      <c r="A111" s="1"/>
      <c r="B111" s="3"/>
    </row>
    <row r="112" spans="1:2" ht="12.75">
      <c r="A112" s="1"/>
      <c r="B112" s="3"/>
    </row>
    <row r="113" spans="1:2" ht="12.75">
      <c r="A113" s="1"/>
      <c r="B113" s="3"/>
    </row>
    <row r="114" spans="1:2" ht="12.75">
      <c r="A114" s="1"/>
      <c r="B114" s="3"/>
    </row>
    <row r="115" spans="1:2" ht="12.75">
      <c r="A115" s="1"/>
      <c r="B115" s="3"/>
    </row>
    <row r="116" spans="1:2" ht="12.75">
      <c r="A116" s="1"/>
      <c r="B116" s="3"/>
    </row>
    <row r="117" spans="1:2" ht="12.75">
      <c r="A117" s="1"/>
      <c r="B117" s="3"/>
    </row>
    <row r="118" spans="1:2" ht="12.75">
      <c r="A118" s="1"/>
      <c r="B118" s="3"/>
    </row>
    <row r="119" spans="1:2" ht="12.75">
      <c r="A119" s="1"/>
      <c r="B119" s="3"/>
    </row>
    <row r="120" spans="1:2" ht="12.75">
      <c r="A120" s="1"/>
      <c r="B120" s="3"/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spans="1:2" ht="12.75">
      <c r="A128" s="1"/>
      <c r="B128" s="3"/>
    </row>
    <row r="129" spans="1:2" ht="12.75">
      <c r="A129" s="1"/>
      <c r="B129" s="3"/>
    </row>
    <row r="130" spans="1:2" ht="12.75">
      <c r="A130" s="1"/>
      <c r="B130" s="3"/>
    </row>
    <row r="131" spans="1:2" ht="12.75">
      <c r="A131" s="1"/>
      <c r="B131" s="3"/>
    </row>
    <row r="132" spans="1:2" ht="12.75">
      <c r="A132" s="1"/>
      <c r="B132" s="3"/>
    </row>
    <row r="133" spans="1:2" ht="12.75">
      <c r="A133" s="1"/>
      <c r="B133" s="3"/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2" ht="12.75">
      <c r="A153" s="1"/>
      <c r="B153" s="3"/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2" ht="12.75">
      <c r="A272" s="1"/>
      <c r="B272" s="3"/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2005-01-08T05:17:45Z</dcterms:modified>
  <cp:category/>
  <cp:version/>
  <cp:contentType/>
  <cp:contentStatus/>
</cp:coreProperties>
</file>